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jll2-my.sharepoint.com/personal/brandon_hickey_am_jll_com/Documents/Desktop/April 2021 Forward/Investments/"/>
    </mc:Choice>
  </mc:AlternateContent>
  <xr:revisionPtr revIDLastSave="0" documentId="8_{FEE2B9EC-114A-425F-8909-5B9BFCC7076D}" xr6:coauthVersionLast="47" xr6:coauthVersionMax="47" xr10:uidLastSave="{00000000-0000-0000-0000-000000000000}"/>
  <bookViews>
    <workbookView xWindow="-108" yWindow="-108" windowWidth="21804" windowHeight="13176" tabRatio="867" activeTab="4" xr2:uid="{97A87679-DD08-4BFA-8DEC-DA692952B7D0}"/>
  </bookViews>
  <sheets>
    <sheet name="Process Details" sheetId="12" r:id="rId1"/>
    <sheet name="Business Templates &gt;&gt;&gt;" sheetId="9" r:id="rId2"/>
    <sheet name="Summary Catalog" sheetId="4" r:id="rId3"/>
    <sheet name="Investments &gt;&gt;&gt;" sheetId="6" r:id="rId4"/>
    <sheet name="Investment 1" sheetId="1" r:id="rId5"/>
    <sheet name="Input Calcs (Do Not Update) &gt;&gt;&gt;" sheetId="7" r:id="rId6"/>
    <sheet name="WACC" sheetId="3" r:id="rId7"/>
    <sheet name="2022 Driver" sheetId="15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1__123Graph_ACHART_1A" hidden="1">[1]rates!#REF!</definedName>
    <definedName name="__123Graph_A" hidden="1">[1]rates!#REF!</definedName>
    <definedName name="__123Graph_B" hidden="1">[1]rates!#REF!</definedName>
    <definedName name="__123Graph_C" hidden="1">[1]rates!#REF!</definedName>
    <definedName name="__123Graph_D" hidden="1">[1]rates!#REF!</definedName>
    <definedName name="__123Graph_E" hidden="1">[1]rates!#REF!</definedName>
    <definedName name="__123Graph_F" hidden="1">[1]rates!#REF!</definedName>
    <definedName name="__2__123Graph_BCHART_1A" hidden="1">[1]rates!#REF!</definedName>
    <definedName name="__3__123Graph_CCHART_1A" hidden="1">[1]rates!#REF!</definedName>
    <definedName name="__4__123Graph_DCHART_1A" hidden="1">[1]rates!#REF!</definedName>
    <definedName name="__5__123Graph_ECHART_1A" hidden="1">[1]rates!#REF!</definedName>
    <definedName name="__6__123Graph_FCHART_1A" hidden="1">[1]rates!#REF!</definedName>
    <definedName name="__dan1" hidden="1">'[2]0900'!#REF!</definedName>
    <definedName name="__FDS_HYPERLINK_TOGGLE_STATE__" hidden="1">"ON"</definedName>
    <definedName name="__IntlFixup" hidden="1">TRUE</definedName>
    <definedName name="_1__123Graph_ACHART_1A" hidden="1">[1]rates!#REF!</definedName>
    <definedName name="_2__123Graph_BCHART_1A" hidden="1">[1]rates!#REF!</definedName>
    <definedName name="_3__123Graph_CCHART_1A" hidden="1">[1]rates!#REF!</definedName>
    <definedName name="_4__123Graph_DCHART_1A" hidden="1">[1]rates!#REF!</definedName>
    <definedName name="_5__123Graph_ECHART_1A" hidden="1">[1]rates!#REF!</definedName>
    <definedName name="_6__123Graph_FCHART_1A" hidden="1">[1]rates!#REF!</definedName>
    <definedName name="_dan1" hidden="1">'[2]0900'!#REF!</definedName>
    <definedName name="_Fill" hidden="1">#REF!</definedName>
    <definedName name="_xlnm._FilterDatabase" hidden="1">[3]Description!#REF!</definedName>
    <definedName name="_Key1" hidden="1">#REF!</definedName>
    <definedName name="_Order1" hidden="1">255</definedName>
    <definedName name="_Order2" hidden="1">0</definedName>
    <definedName name="_Sort" hidden="1">#REF!</definedName>
    <definedName name="a" localSheetId="7" hidden="1">{"March 31, 1999 I/S",#N/A,FALSE,"Inc_Stmt 1Q"}</definedName>
    <definedName name="a" hidden="1">{"March 31, 1999 I/S",#N/A,FALSE,"Inc_Stmt 1Q"}</definedName>
    <definedName name="abc" localSheetId="7" hidden="1">{#N/A,#N/A,FALSE,"PROJECT BUDET";#N/A,#N/A,FALSE,"page 8";#N/A,#N/A,FALSE,"page 9";"page 1",#N/A,FALSE,"page 11,12,13,14";"page 2",#N/A,FALSE,"page 11,12,13,14";"page 3",#N/A,FALSE,"page 11,12,13,14";"page 4",#N/A,FALSE,"page 11,12,13,14";#N/A,#N/A,FALSE,"page 10";#N/A,#N/A,FALSE,"PAGE 18 &amp; 19";"PAGE15",#N/A,FALSE,"page 15,16,17";"PAGE16",#N/A,FALSE,"page 15,16,17";"PAGE17",#N/A,FALSE,"page 15,16,17";"PAGE18",#N/A,FALSE,"page 15,16,17";#N/A,#N/A,FALSE,"page 20";#N/A,#N/A,FALSE,"page 21";#N/A,#N/A,FALSE,"page 22";#N/A,#N/A,FALSE,"page 23";#N/A,#N/A,FALSE,"page 24";#N/A,#N/A,FALSE,"page 25";#N/A,#N/A,FALSE,"page 26";#N/A,#N/A,FALSE,"page 27";#N/A,#N/A,FALSE,"page 28";#N/A,#N/A,FALSE,"page 29";#N/A,#N/A,FALSE,"page 30";#N/A,#N/A,FALSE,"page 31"}</definedName>
    <definedName name="abc" hidden="1">{#N/A,#N/A,FALSE,"PROJECT BUDET";#N/A,#N/A,FALSE,"page 8";#N/A,#N/A,FALSE,"page 9";"page 1",#N/A,FALSE,"page 11,12,13,14";"page 2",#N/A,FALSE,"page 11,12,13,14";"page 3",#N/A,FALSE,"page 11,12,13,14";"page 4",#N/A,FALSE,"page 11,12,13,14";#N/A,#N/A,FALSE,"page 10";#N/A,#N/A,FALSE,"PAGE 18 &amp; 19";"PAGE15",#N/A,FALSE,"page 15,16,17";"PAGE16",#N/A,FALSE,"page 15,16,17";"PAGE17",#N/A,FALSE,"page 15,16,17";"PAGE18",#N/A,FALSE,"page 15,16,17";#N/A,#N/A,FALSE,"page 20";#N/A,#N/A,FALSE,"page 21";#N/A,#N/A,FALSE,"page 22";#N/A,#N/A,FALSE,"page 23";#N/A,#N/A,FALSE,"page 24";#N/A,#N/A,FALSE,"page 25";#N/A,#N/A,FALSE,"page 26";#N/A,#N/A,FALSE,"page 27";#N/A,#N/A,FALSE,"page 28";#N/A,#N/A,FALSE,"page 29";#N/A,#N/A,FALSE,"page 30";#N/A,#N/A,FALSE,"page 31"}</definedName>
    <definedName name="Access_Button" hidden="1">"종합사번1999년_99년02월_퇴사__List"</definedName>
    <definedName name="AccessDatabase" hidden="1">"C:\My Documents\사번\종합사번1999년.mdb"</definedName>
    <definedName name="afirpt" localSheetId="7" hidden="1">{#N/A,#N/A,TRUE,"TITLE";#N/A,#N/A,TRUE,"SCH 1";#N/A,#N/A,TRUE,"SCH 2";#N/A,#N/A,TRUE,"SCH 3";#N/A,#N/A,TRUE,"SCH3(A)"}</definedName>
    <definedName name="afirpt" hidden="1">{#N/A,#N/A,TRUE,"TITLE";#N/A,#N/A,TRUE,"SCH 1";#N/A,#N/A,TRUE,"SCH 2";#N/A,#N/A,TRUE,"SCH 3";#N/A,#N/A,TRUE,"SCH3(A)"}</definedName>
    <definedName name="aftreport" localSheetId="7" hidden="1">{#N/A,#N/A,TRUE,"TITLE";#N/A,#N/A,TRUE,"SCH 1";#N/A,#N/A,TRUE,"SCH 2";#N/A,#N/A,TRUE,"SCH 3";#N/A,#N/A,TRUE,"SCH3(A)"}</definedName>
    <definedName name="aftreport" hidden="1">{#N/A,#N/A,TRUE,"TITLE";#N/A,#N/A,TRUE,"SCH 1";#N/A,#N/A,TRUE,"SCH 2";#N/A,#N/A,TRUE,"SCH 3";#N/A,#N/A,TRUE,"SCH3(A)"}</definedName>
    <definedName name="alskdfjslkdjf" localSheetId="7" hidden="1">{"Consol. Sept. 30, 1999 I/S",#N/A,FALSE,"Inc_Stmt 3Q"}</definedName>
    <definedName name="alskdfjslkdjf" hidden="1">{"Consol. Sept. 30, 1999 I/S",#N/A,FALSE,"Inc_Stmt 3Q"}</definedName>
    <definedName name="Anita" localSheetId="7" hidden="1">{#N/A,#N/A,FALSE,"Aging Summary";#N/A,#N/A,FALSE,"Ratio Analysis";#N/A,#N/A,FALSE,"Test 120 Day Accts";#N/A,#N/A,FALSE,"Tickmarks"}</definedName>
    <definedName name="Anita" hidden="1">{#N/A,#N/A,FALSE,"Aging Summary";#N/A,#N/A,FALSE,"Ratio Analysis";#N/A,#N/A,FALSE,"Test 120 Day Accts";#N/A,#N/A,FALSE,"Tickmarks"}</definedName>
    <definedName name="anscount" hidden="1">1</definedName>
    <definedName name="anythingelse" localSheetId="7" hidden="1">{#N/A,#N/A,FALSE,"Aging Summary";#N/A,#N/A,FALSE,"Ratio Analysis";#N/A,#N/A,FALSE,"Test 120 Day Accts";#N/A,#N/A,FALSE,"Tickmarks"}</definedName>
    <definedName name="anythingelse" hidden="1">{#N/A,#N/A,FALSE,"Aging Summary";#N/A,#N/A,FALSE,"Ratio Analysis";#N/A,#N/A,FALSE,"Test 120 Day Accts";#N/A,#N/A,FALSE,"Tickmarks"}</definedName>
    <definedName name="AS2DocOpenMode" hidden="1">"AS2DocumentEdit"</definedName>
    <definedName name="AS2NamedRange" hidden="1">4</definedName>
    <definedName name="aslkgjdsalkfajsdlk" localSheetId="7" hidden="1">{"June 30, 1999",#N/A,FALSE,"Balance Sheet"}</definedName>
    <definedName name="aslkgjdsalkfajsdlk" hidden="1">{"June 30, 1999",#N/A,FALSE,"Balance Sheet"}</definedName>
    <definedName name="b" localSheetId="7" hidden="1">{"March 31, 1999 I/S",#N/A,FALSE,"Inc_Stmt 1Q"}</definedName>
    <definedName name="b" hidden="1">{"March 31, 1999 I/S",#N/A,FALSE,"Inc_Stmt 1Q"}</definedName>
    <definedName name="bbb" localSheetId="7" hidden="1">{#N/A,#N/A,FALSE,"財務PL";#N/A,#N/A,FALSE,"管理PL";#N/A,#N/A,FALSE,"経費明細";#N/A,#N/A,FALSE,"ﾃﾞｰﾀ整理表"}</definedName>
    <definedName name="bbb" hidden="1">{#N/A,#N/A,FALSE,"財務PL";#N/A,#N/A,FALSE,"管理PL";#N/A,#N/A,FALSE,"経費明細";#N/A,#N/A,FALSE,"ﾃﾞｰﾀ整理表"}</definedName>
    <definedName name="BCR" localSheetId="7" hidden="1">{"Texas Sub_Consolidation",#N/A,TRUE,"Texas";"Texas Trial Balances",#N/A,TRUE,"Texas";"Texas Investment Analysis",#N/A,TRUE,"Texas";"Texas AJEs",#N/A,TRUE,"Texas";"Texas AJE Summary",#N/A,TRUE,"Texas";"Texas_P_L_Minority",#N/A,TRUE,"Texas"}</definedName>
    <definedName name="BCR" hidden="1">{"Texas Sub_Consolidation",#N/A,TRUE,"Texas";"Texas Trial Balances",#N/A,TRUE,"Texas";"Texas Investment Analysis",#N/A,TRUE,"Texas";"Texas AJEs",#N/A,TRUE,"Texas";"Texas AJE Summary",#N/A,TRUE,"Texas";"Texas_P_L_Minority",#N/A,TRUE,"Texas"}</definedName>
    <definedName name="Check" localSheetId="7" hidden="1">{#N/A,#N/A,FALSE,"Legal Entities";#N/A,#N/A,FALSE,"Departments";#N/A,#N/A,FALSE,"Chart of Accounts"}</definedName>
    <definedName name="Check" hidden="1">{#N/A,#N/A,FALSE,"Legal Entities";#N/A,#N/A,FALSE,"Departments";#N/A,#N/A,FALSE,"Chart of Accounts"}</definedName>
    <definedName name="CombinedStmt" localSheetId="7" hidden="1">{#N/A,#N/A,TRUE,"Disbursement"}</definedName>
    <definedName name="CombinedStmt" hidden="1">{#N/A,#N/A,TRUE,"Disbursement"}</definedName>
    <definedName name="danny" hidden="1">#REF!</definedName>
    <definedName name="dddddd" localSheetId="7" hidden="1">{#N/A,#N/A,FALSE,"CAPREIT"}</definedName>
    <definedName name="dddddd" hidden="1">{#N/A,#N/A,FALSE,"CAPREIT"}</definedName>
    <definedName name="ddddddd" localSheetId="7" hidden="1">{#N/A,#N/A,FALSE,"CAPREIT"}</definedName>
    <definedName name="ddddddd" hidden="1">{#N/A,#N/A,FALSE,"CAPREIT"}</definedName>
    <definedName name="dzefghhjk" localSheetId="7" hidden="1">{#N/A,#N/A,FALSE,"cover sheet";#N/A,#N/A,FALSE,"page 1";#N/A,#N/A,FALSE,"page 2";#N/A,#N/A,FALSE,"page 3";"page4a",#N/A,FALSE,"page 4";"page 5",#N/A,FALSE,"page 5 &amp; 6";"page 6",#N/A,FALSE,"page 5 &amp; 6";#N/A,#N/A,FALSE,"page 7";#N/A,#N/A,FALSE,"page 8";#N/A,#N/A,FALSE,"SCH15 RENT UP LOSS";#N/A,#N/A,FALSE,"page 9";#N/A,#N/A,FALSE,"SCH15 RENT UP LOSS";"prorent",#N/A,FALSE,"SCH 15 RENTAL ASSUMPTIONS";"rentblda",#N/A,FALSE,"SHEET 21 BLD A RENT UP";"rentb1",#N/A,FALSE,"SHEET 22 BLD B-1 RENT UP";"rentb2",#N/A,FALSE,"SHEET 23 BLD B-2 APARTMENT";"rentbldc",#N/A,FALSE,"SHEET 24 OFFICE BLDG C";"rentbldd",#N/A,FALSE,"SHEET 25 BLDG D";"rentblde1",#N/A,FALSE,"SHEET 26 BLDG E-1";"rentblde2",#N/A,FALSE,"SHEET 26 BLDG E-2";"rentbldgf",#N/A,FALSE,"SHEET 27 BLDG F";"rentbg",#N/A,FALSE,"B-GRADE CINEMA &amp; PARKING"}</definedName>
    <definedName name="dzefghhjk" hidden="1">{#N/A,#N/A,FALSE,"cover sheet";#N/A,#N/A,FALSE,"page 1";#N/A,#N/A,FALSE,"page 2";#N/A,#N/A,FALSE,"page 3";"page4a",#N/A,FALSE,"page 4";"page 5",#N/A,FALSE,"page 5 &amp; 6";"page 6",#N/A,FALSE,"page 5 &amp; 6";#N/A,#N/A,FALSE,"page 7";#N/A,#N/A,FALSE,"page 8";#N/A,#N/A,FALSE,"SCH15 RENT UP LOSS";#N/A,#N/A,FALSE,"page 9";#N/A,#N/A,FALSE,"SCH15 RENT UP LOSS";"prorent",#N/A,FALSE,"SCH 15 RENTAL ASSUMPTIONS";"rentblda",#N/A,FALSE,"SHEET 21 BLD A RENT UP";"rentb1",#N/A,FALSE,"SHEET 22 BLD B-1 RENT UP";"rentb2",#N/A,FALSE,"SHEET 23 BLD B-2 APARTMENT";"rentbldc",#N/A,FALSE,"SHEET 24 OFFICE BLDG C";"rentbldd",#N/A,FALSE,"SHEET 25 BLDG D";"rentblde1",#N/A,FALSE,"SHEET 26 BLDG E-1";"rentblde2",#N/A,FALSE,"SHEET 26 BLDG E-2";"rentbldgf",#N/A,FALSE,"SHEET 27 BLDG F";"rentbg",#N/A,FALSE,"B-GRADE CINEMA &amp; PARKING"}</definedName>
    <definedName name="f" localSheetId="7" hidden="1">{"March 31, 1999 I/S",#N/A,FALSE,"Inc_Stmt 1Q"}</definedName>
    <definedName name="f" hidden="1">{"March 31, 1999 I/S",#N/A,FALSE,"Inc_Stmt 1Q"}</definedName>
    <definedName name="ｆ" localSheetId="7" hidden="1">{#N/A,#N/A,FALSE,"MV管理";#N/A,#N/A,FALSE,"MG管理";#N/A,#N/A,FALSE,"SC管理"}</definedName>
    <definedName name="ｆ" hidden="1">{#N/A,#N/A,FALSE,"MV管理";#N/A,#N/A,FALSE,"MG管理";#N/A,#N/A,FALSE,"SC管理"}</definedName>
    <definedName name="fd" hidden="1">'[2]0900'!#REF!</definedName>
    <definedName name="fdfdfd" localSheetId="7" hidden="1">{#N/A,#N/A,FALSE,"CAPREIT"}</definedName>
    <definedName name="fdfdfd" hidden="1">{#N/A,#N/A,FALSE,"CAPREIT"}</definedName>
    <definedName name="fdfdfdf" localSheetId="7" hidden="1">{#N/A,#N/A,FALSE,"CAPREIT"}</definedName>
    <definedName name="fdfdfdf" hidden="1">{#N/A,#N/A,FALSE,"CAPREIT"}</definedName>
    <definedName name="FilterDatabase" hidden="1">[3]Description!#REF!</definedName>
    <definedName name="GILBERTO" localSheetId="7" hidden="1">{#N/A,#N/A,FALSE,"Aging Summary";#N/A,#N/A,FALSE,"Ratio Analysis";#N/A,#N/A,FALSE,"Test 120 Day Accts";#N/A,#N/A,FALSE,"Tickmarks"}</definedName>
    <definedName name="GILBERTO" hidden="1">{#N/A,#N/A,FALSE,"Aging Summary";#N/A,#N/A,FALSE,"Ratio Analysis";#N/A,#N/A,FALSE,"Test 120 Day Accts";#N/A,#N/A,FALSE,"Tickmarks"}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THOM" hidden="1">"c5094"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_COL" hidden="1">"c11719"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NOTE" hidden="1">"c17545"</definedName>
    <definedName name="IQ_BV_SHARE_DET_EST_NOTE_THOM" hidden="1">"c17593"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DOWN_2MONTH" hidden="1">"c16573"</definedName>
    <definedName name="IQ_BV_SHARE_EST_DOWN_2MONTH_THOM" hidden="1">"c17389"</definedName>
    <definedName name="IQ_BV_SHARE_EST_DOWN_3MONTH" hidden="1">"c16577"</definedName>
    <definedName name="IQ_BV_SHARE_EST_DOWN_3MONTH_THOM" hidden="1">"c17393"</definedName>
    <definedName name="IQ_BV_SHARE_EST_DOWN_MONTH" hidden="1">"c16569"</definedName>
    <definedName name="IQ_BV_SHARE_EST_DOWN_MONTH_THOM" hidden="1">"c17385"</definedName>
    <definedName name="IQ_BV_SHARE_EST_NUM_ANALYSTS_2MONTH" hidden="1">"c16571"</definedName>
    <definedName name="IQ_BV_SHARE_EST_NUM_ANALYSTS_2MONTH_THOM" hidden="1">"c17387"</definedName>
    <definedName name="IQ_BV_SHARE_EST_NUM_ANALYSTS_3MONTH" hidden="1">"c16575"</definedName>
    <definedName name="IQ_BV_SHARE_EST_NUM_ANALYSTS_3MONTH_THOM" hidden="1">"c17391"</definedName>
    <definedName name="IQ_BV_SHARE_EST_NUM_ANALYSTS_MONTH" hidden="1">"c16567"</definedName>
    <definedName name="IQ_BV_SHARE_EST_NUM_ANALYSTS_MONTH_THOM" hidden="1">"c17383"</definedName>
    <definedName name="IQ_BV_SHARE_EST_THOM" hidden="1">"c4020"</definedName>
    <definedName name="IQ_BV_SHARE_EST_TOTAL_REVISED_2MONTH" hidden="1">"c16574"</definedName>
    <definedName name="IQ_BV_SHARE_EST_TOTAL_REVISED_2MONTH_THOM" hidden="1">"c17390"</definedName>
    <definedName name="IQ_BV_SHARE_EST_TOTAL_REVISED_3MONTH" hidden="1">"c16578"</definedName>
    <definedName name="IQ_BV_SHARE_EST_TOTAL_REVISED_3MONTH_THOM" hidden="1">"c17394"</definedName>
    <definedName name="IQ_BV_SHARE_EST_TOTAL_REVISED_MONTH" hidden="1">"c16570"</definedName>
    <definedName name="IQ_BV_SHARE_EST_TOTAL_REVISED_MONTH_THOM" hidden="1">"c17386"</definedName>
    <definedName name="IQ_BV_SHARE_EST_UP_2MONTH" hidden="1">"c16572"</definedName>
    <definedName name="IQ_BV_SHARE_EST_UP_2MONTH_THOM" hidden="1">"c17388"</definedName>
    <definedName name="IQ_BV_SHARE_EST_UP_3MONTH" hidden="1">"c16576"</definedName>
    <definedName name="IQ_BV_SHARE_EST_UP_3MONTH_THOM" hidden="1">"c17392"</definedName>
    <definedName name="IQ_BV_SHARE_EST_UP_MONTH" hidden="1">"c16568"</definedName>
    <definedName name="IQ_BV_SHARE_EST_UP_MONTH_THOM" hidden="1">"c17384"</definedName>
    <definedName name="IQ_BV_SHARE_HIGH_EST" hidden="1">"c3542"</definedName>
    <definedName name="IQ_BV_SHARE_HIGH_EST_THOM" hidden="1">"c4022"</definedName>
    <definedName name="IQ_BV_SHARE_LOW_EST" hidden="1">"c3543"</definedName>
    <definedName name="IQ_BV_SHARE_LOW_EST_THOM" hidden="1">"c4023"</definedName>
    <definedName name="IQ_BV_SHARE_MEDIAN_EST" hidden="1">"c3544"</definedName>
    <definedName name="IQ_BV_SHARE_MEDIAN_EST_THOM" hidden="1">"c4021"</definedName>
    <definedName name="IQ_BV_SHARE_NUM_EST" hidden="1">"c3539"</definedName>
    <definedName name="IQ_BV_SHARE_NUM_EST_THOM" hidden="1">"c4024"</definedName>
    <definedName name="IQ_BV_SHARE_STDDEV_EST" hidden="1">"c3540"</definedName>
    <definedName name="IQ_BV_SHARE_STDDEV_EST_THOM" hidden="1">"c4025"</definedName>
    <definedName name="IQ_BV_STDDEV_EST" hidden="1">"c5629"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_COL" hidden="1">"c11718"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NOTE" hidden="1">"c17542"</definedName>
    <definedName name="IQ_CAPEX_DET_EST_NOTE_THOM" hidden="1">"c17590"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DOWN_2MONTH" hidden="1">"c16525"</definedName>
    <definedName name="IQ_CAPEX_EST_DOWN_2MONTH_THOM" hidden="1">"c17353"</definedName>
    <definedName name="IQ_CAPEX_EST_DOWN_3MONTH" hidden="1">"c16529"</definedName>
    <definedName name="IQ_CAPEX_EST_DOWN_3MONTH_THOM" hidden="1">"c17357"</definedName>
    <definedName name="IQ_CAPEX_EST_DOWN_MONTH" hidden="1">"c16521"</definedName>
    <definedName name="IQ_CAPEX_EST_DOWN_MONTH_THOM" hidden="1">"c17349"</definedName>
    <definedName name="IQ_CAPEX_EST_NUM_ANALYSTS_2MONTH" hidden="1">"c16523"</definedName>
    <definedName name="IQ_CAPEX_EST_NUM_ANALYSTS_2MONTH_THOM" hidden="1">"c17351"</definedName>
    <definedName name="IQ_CAPEX_EST_NUM_ANALYSTS_3MONTH" hidden="1">"c16527"</definedName>
    <definedName name="IQ_CAPEX_EST_NUM_ANALYSTS_3MONTH_THOM" hidden="1">"c17355"</definedName>
    <definedName name="IQ_CAPEX_EST_NUM_ANALYSTS_MONTH" hidden="1">"c16519"</definedName>
    <definedName name="IQ_CAPEX_EST_NUM_ANALYSTS_MONTH_THOM" hidden="1">"c17347"</definedName>
    <definedName name="IQ_CAPEX_EST_THOM" hidden="1">"c5502"</definedName>
    <definedName name="IQ_CAPEX_EST_TOTAL_REVISED_2MONTH" hidden="1">"c16526"</definedName>
    <definedName name="IQ_CAPEX_EST_TOTAL_REVISED_2MONTH_THOM" hidden="1">"c17354"</definedName>
    <definedName name="IQ_CAPEX_EST_TOTAL_REVISED_3MONTH" hidden="1">"c16530"</definedName>
    <definedName name="IQ_CAPEX_EST_TOTAL_REVISED_3MONTH_THOM" hidden="1">"c17358"</definedName>
    <definedName name="IQ_CAPEX_EST_TOTAL_REVISED_MONTH" hidden="1">"c16522"</definedName>
    <definedName name="IQ_CAPEX_EST_TOTAL_REVISED_MONTH_THOM" hidden="1">"c17350"</definedName>
    <definedName name="IQ_CAPEX_EST_UP_2MONTH" hidden="1">"c16524"</definedName>
    <definedName name="IQ_CAPEX_EST_UP_2MONTH_THOM" hidden="1">"c17352"</definedName>
    <definedName name="IQ_CAPEX_EST_UP_3MONTH" hidden="1">"c16528"</definedName>
    <definedName name="IQ_CAPEX_EST_UP_3MONTH_THOM" hidden="1">"c17356"</definedName>
    <definedName name="IQ_CAPEX_EST_UP_MONTH" hidden="1">"c16520"</definedName>
    <definedName name="IQ_CAPEX_EST_UP_MONTH_THOM" hidden="1">"c17348"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THOM" hidden="1">"c5504"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THOM" hidden="1">"c5505"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THOM" hidden="1">"c5503"</definedName>
    <definedName name="IQ_CAPEX_NUM_EST" hidden="1">"c3521"</definedName>
    <definedName name="IQ_CAPEX_NUM_EST_THOM" hidden="1">"c5506"</definedName>
    <definedName name="IQ_CAPEX_PCT_REV" hidden="1">"c19144"</definedName>
    <definedName name="IQ_CAPEX_STDDEV_EST" hidden="1">"c3522"</definedName>
    <definedName name="IQ_CAPEX_STDDEV_EST_THOM" hidden="1">"c5507"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NOTE_THOM" hidden="1">"c17598"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DOWN_2MONTH" hidden="1">"c16333"</definedName>
    <definedName name="IQ_CASH_EPS_EST_DOWN_2MONTH_THOM" hidden="1">"c17197"</definedName>
    <definedName name="IQ_CASH_EPS_EST_DOWN_3MONTH" hidden="1">"c16337"</definedName>
    <definedName name="IQ_CASH_EPS_EST_DOWN_3MONTH_THOM" hidden="1">"c17201"</definedName>
    <definedName name="IQ_CASH_EPS_EST_DOWN_MONTH" hidden="1">"c16329"</definedName>
    <definedName name="IQ_CASH_EPS_EST_DOWN_MONTH_THOM" hidden="1">"c17193"</definedName>
    <definedName name="IQ_CASH_EPS_EST_NUM_ANALYSTS_2MONTH" hidden="1">"c16331"</definedName>
    <definedName name="IQ_CASH_EPS_EST_NUM_ANALYSTS_2MONTH_THOM" hidden="1">"c17195"</definedName>
    <definedName name="IQ_CASH_EPS_EST_NUM_ANALYSTS_3MONTH" hidden="1">"c16335"</definedName>
    <definedName name="IQ_CASH_EPS_EST_NUM_ANALYSTS_3MONTH_THOM" hidden="1">"c17199"</definedName>
    <definedName name="IQ_CASH_EPS_EST_NUM_ANALYSTS_MONTH" hidden="1">"c16327"</definedName>
    <definedName name="IQ_CASH_EPS_EST_NUM_ANALYSTS_MONTH_THOM" hidden="1">"c17191"</definedName>
    <definedName name="IQ_CASH_EPS_EST_THOM" hidden="1">"c5639"</definedName>
    <definedName name="IQ_CASH_EPS_EST_TOTAL_REVISED_2MONTH" hidden="1">"c16334"</definedName>
    <definedName name="IQ_CASH_EPS_EST_TOTAL_REVISED_2MONTH_THOM" hidden="1">"c17198"</definedName>
    <definedName name="IQ_CASH_EPS_EST_TOTAL_REVISED_3MONTH" hidden="1">"c16338"</definedName>
    <definedName name="IQ_CASH_EPS_EST_TOTAL_REVISED_3MONTH_THOM" hidden="1">"c17202"</definedName>
    <definedName name="IQ_CASH_EPS_EST_TOTAL_REVISED_MONTH" hidden="1">"c16330"</definedName>
    <definedName name="IQ_CASH_EPS_EST_TOTAL_REVISED_MONTH_THOM" hidden="1">"c17194"</definedName>
    <definedName name="IQ_CASH_EPS_EST_UP_2MONTH" hidden="1">"c16332"</definedName>
    <definedName name="IQ_CASH_EPS_EST_UP_2MONTH_THOM" hidden="1">"c17196"</definedName>
    <definedName name="IQ_CASH_EPS_EST_UP_3MONTH" hidden="1">"c16336"</definedName>
    <definedName name="IQ_CASH_EPS_EST_UP_3MONTH_THOM" hidden="1">"c17200"</definedName>
    <definedName name="IQ_CASH_EPS_EST_UP_MONTH" hidden="1">"c16328"</definedName>
    <definedName name="IQ_CASH_EPS_EST_UP_MONTH_THOM" hidden="1">"c17192"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_COL" hidden="1">"c11708"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NOTE" hidden="1">"c17529"</definedName>
    <definedName name="IQ_CFPS_DET_EST_NOTE_THOM" hidden="1">"c17581"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DOWN_2MONTH" hidden="1">"c16321"</definedName>
    <definedName name="IQ_CFPS_EST_DOWN_2MONTH_THOM" hidden="1">"c17185"</definedName>
    <definedName name="IQ_CFPS_EST_DOWN_3MONTH" hidden="1">"c16325"</definedName>
    <definedName name="IQ_CFPS_EST_DOWN_3MONTH_THOM" hidden="1">"c17189"</definedName>
    <definedName name="IQ_CFPS_EST_DOWN_MONTH" hidden="1">"c16317"</definedName>
    <definedName name="IQ_CFPS_EST_DOWN_MONTH_THOM" hidden="1">"c17181"</definedName>
    <definedName name="IQ_CFPS_EST_NUM_ANALYSTS_2MONTH" hidden="1">"c16319"</definedName>
    <definedName name="IQ_CFPS_EST_NUM_ANALYSTS_2MONTH_THOM" hidden="1">"c17183"</definedName>
    <definedName name="IQ_CFPS_EST_NUM_ANALYSTS_3MONTH" hidden="1">"c16323"</definedName>
    <definedName name="IQ_CFPS_EST_NUM_ANALYSTS_3MONTH_THOM" hidden="1">"c17187"</definedName>
    <definedName name="IQ_CFPS_EST_NUM_ANALYSTS_MONTH" hidden="1">"c16315"</definedName>
    <definedName name="IQ_CFPS_EST_NUM_ANALYSTS_MONTH_THOM" hidden="1">"c17179"</definedName>
    <definedName name="IQ_CFPS_EST_THOM" hidden="1">"c4006"</definedName>
    <definedName name="IQ_CFPS_EST_TOTAL_REVISED_2MONTH" hidden="1">"c16322"</definedName>
    <definedName name="IQ_CFPS_EST_TOTAL_REVISED_2MONTH_THOM" hidden="1">"c17186"</definedName>
    <definedName name="IQ_CFPS_EST_TOTAL_REVISED_3MONTH" hidden="1">"c16326"</definedName>
    <definedName name="IQ_CFPS_EST_TOTAL_REVISED_3MONTH_THOM" hidden="1">"c17190"</definedName>
    <definedName name="IQ_CFPS_EST_TOTAL_REVISED_MONTH" hidden="1">"c16318"</definedName>
    <definedName name="IQ_CFPS_EST_TOTAL_REVISED_MONTH_THOM" hidden="1">"c17182"</definedName>
    <definedName name="IQ_CFPS_EST_UP_2MONTH" hidden="1">"c16320"</definedName>
    <definedName name="IQ_CFPS_EST_UP_2MONTH_THOM" hidden="1">"c17184"</definedName>
    <definedName name="IQ_CFPS_EST_UP_3MONTH" hidden="1">"c16324"</definedName>
    <definedName name="IQ_CFPS_EST_UP_3MONTH_THOM" hidden="1">"c17188"</definedName>
    <definedName name="IQ_CFPS_EST_UP_MONTH" hidden="1">"c16316"</definedName>
    <definedName name="IQ_CFPS_EST_UP_MONTH_THOM" hidden="1">"c17180"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THOM" hidden="1">"c4008"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THOM" hidden="1">"c4009"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THOM" hidden="1">"c4007"</definedName>
    <definedName name="IQ_CFPS_NUM_EST" hidden="1">"c1671"</definedName>
    <definedName name="IQ_CFPS_NUM_EST_THOM" hidden="1">"c4010"</definedName>
    <definedName name="IQ_CFPS_STDDEV_EST" hidden="1">"c1672"</definedName>
    <definedName name="IQ_CFPS_STDDEV_EST_THOM" hidden="1">"c4011"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THOM" hidden="1">"c5278"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_COL" hidden="1">"c11709"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NOTE" hidden="1">"c17530"</definedName>
    <definedName name="IQ_DPS_DET_EST_NOTE_THOM" hidden="1">"c17582"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DOWN_2MONTH" hidden="1">"c16345"</definedName>
    <definedName name="IQ_DPS_EST_DOWN_2MONTH_THOM" hidden="1">"c17209"</definedName>
    <definedName name="IQ_DPS_EST_DOWN_3MONTH" hidden="1">"c16349"</definedName>
    <definedName name="IQ_DPS_EST_DOWN_3MONTH_THOM" hidden="1">"c17213"</definedName>
    <definedName name="IQ_DPS_EST_DOWN_MONTH" hidden="1">"c16341"</definedName>
    <definedName name="IQ_DPS_EST_DOWN_MONTH_THOM" hidden="1">"c17205"</definedName>
    <definedName name="IQ_DPS_EST_NUM_ANALYSTS_2MONTH" hidden="1">"c16343"</definedName>
    <definedName name="IQ_DPS_EST_NUM_ANALYSTS_2MONTH_THOM" hidden="1">"c17207"</definedName>
    <definedName name="IQ_DPS_EST_NUM_ANALYSTS_3MONTH" hidden="1">"c16347"</definedName>
    <definedName name="IQ_DPS_EST_NUM_ANALYSTS_3MONTH_THOM" hidden="1">"c17211"</definedName>
    <definedName name="IQ_DPS_EST_NUM_ANALYSTS_MONTH" hidden="1">"c16339"</definedName>
    <definedName name="IQ_DPS_EST_NUM_ANALYSTS_MONTH_THOM" hidden="1">"c17203"</definedName>
    <definedName name="IQ_DPS_EST_THOM" hidden="1">"c4013"</definedName>
    <definedName name="IQ_DPS_EST_TOTAL_REVISED_2MONTH" hidden="1">"c16346"</definedName>
    <definedName name="IQ_DPS_EST_TOTAL_REVISED_2MONTH_THOM" hidden="1">"c17210"</definedName>
    <definedName name="IQ_DPS_EST_TOTAL_REVISED_3MONTH" hidden="1">"c16350"</definedName>
    <definedName name="IQ_DPS_EST_TOTAL_REVISED_3MONTH_THOM" hidden="1">"c17214"</definedName>
    <definedName name="IQ_DPS_EST_TOTAL_REVISED_MONTH" hidden="1">"c16342"</definedName>
    <definedName name="IQ_DPS_EST_TOTAL_REVISED_MONTH_THOM" hidden="1">"c17206"</definedName>
    <definedName name="IQ_DPS_EST_UP_2MONTH" hidden="1">"c16344"</definedName>
    <definedName name="IQ_DPS_EST_UP_2MONTH_THOM" hidden="1">"c17208"</definedName>
    <definedName name="IQ_DPS_EST_UP_3MONTH" hidden="1">"c16348"</definedName>
    <definedName name="IQ_DPS_EST_UP_3MONTH_THOM" hidden="1">"c17212"</definedName>
    <definedName name="IQ_DPS_EST_UP_MONTH" hidden="1">"c16340"</definedName>
    <definedName name="IQ_DPS_EST_UP_MONTH_THOM" hidden="1">"c17204"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THOM" hidden="1">"c4015"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THOM" hidden="1">"c4016"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THOM" hidden="1">"c4014"</definedName>
    <definedName name="IQ_DPS_NUM_EST" hidden="1">"c1678"</definedName>
    <definedName name="IQ_DPS_NUM_EST_THOM" hidden="1">"c4017"</definedName>
    <definedName name="IQ_DPS_STDDEV_EST" hidden="1">"c1679"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THOM" hidden="1">"c5093"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_COL" hidden="1">"c11710"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NOTE" hidden="1">"c17531"</definedName>
    <definedName name="IQ_EBIT_DET_EST_NOTE_THOM" hidden="1">"c17583"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DOWN_2MONTH" hidden="1">"c16357"</definedName>
    <definedName name="IQ_EBIT_EST_DOWN_2MONTH_THOM" hidden="1">"c17221"</definedName>
    <definedName name="IQ_EBIT_EST_DOWN_3MONTH" hidden="1">"c16361"</definedName>
    <definedName name="IQ_EBIT_EST_DOWN_3MONTH_THOM" hidden="1">"c17225"</definedName>
    <definedName name="IQ_EBIT_EST_DOWN_MONTH" hidden="1">"c16353"</definedName>
    <definedName name="IQ_EBIT_EST_DOWN_MONTH_THOM" hidden="1">"c17217"</definedName>
    <definedName name="IQ_EBIT_EST_NUM_ANALYSTS_2MONTH" hidden="1">"c16355"</definedName>
    <definedName name="IQ_EBIT_EST_NUM_ANALYSTS_2MONTH_THOM" hidden="1">"c17219"</definedName>
    <definedName name="IQ_EBIT_EST_NUM_ANALYSTS_3MONTH" hidden="1">"c16359"</definedName>
    <definedName name="IQ_EBIT_EST_NUM_ANALYSTS_3MONTH_THOM" hidden="1">"c17223"</definedName>
    <definedName name="IQ_EBIT_EST_NUM_ANALYSTS_MONTH" hidden="1">"c16351"</definedName>
    <definedName name="IQ_EBIT_EST_NUM_ANALYSTS_MONTH_THOM" hidden="1">"c17215"</definedName>
    <definedName name="IQ_EBIT_EST_THOM" hidden="1">"c5105"</definedName>
    <definedName name="IQ_EBIT_EST_TOTAL_REVISED_2MONTH" hidden="1">"c16358"</definedName>
    <definedName name="IQ_EBIT_EST_TOTAL_REVISED_2MONTH_THOM" hidden="1">"c17222"</definedName>
    <definedName name="IQ_EBIT_EST_TOTAL_REVISED_3MONTH" hidden="1">"c16362"</definedName>
    <definedName name="IQ_EBIT_EST_TOTAL_REVISED_3MONTH_THOM" hidden="1">"c17226"</definedName>
    <definedName name="IQ_EBIT_EST_TOTAL_REVISED_MONTH" hidden="1">"c16354"</definedName>
    <definedName name="IQ_EBIT_EST_TOTAL_REVISED_MONTH_THOM" hidden="1">"c17218"</definedName>
    <definedName name="IQ_EBIT_EST_UP_2MONTH" hidden="1">"c16356"</definedName>
    <definedName name="IQ_EBIT_EST_UP_2MONTH_THOM" hidden="1">"c17220"</definedName>
    <definedName name="IQ_EBIT_EST_UP_3MONTH" hidden="1">"c16360"</definedName>
    <definedName name="IQ_EBIT_EST_UP_3MONTH_THOM" hidden="1">"c17224"</definedName>
    <definedName name="IQ_EBIT_EST_UP_MONTH" hidden="1">"c16352"</definedName>
    <definedName name="IQ_EBIT_EST_UP_MONTH_THOM" hidden="1">"c17216"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_COL" hidden="1">"c11478"</definedName>
    <definedName name="IQ_EBIT_GW_EST" hidden="1">"c4305"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THOM" hidden="1">"c5107"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THOM" hidden="1">"c5108"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THOM" hidden="1">"c5106"</definedName>
    <definedName name="IQ_EBIT_NUM_EST" hidden="1">"c1685"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THOM" hidden="1">"c5300"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NOTE" hidden="1">"c17526"</definedName>
    <definedName name="IQ_EBITDA_DET_EST_NOTE_THOM" hidden="1">"c17579"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" hidden="1">"c16297"</definedName>
    <definedName name="IQ_EBITDA_EST_DOWN_2MONTH_CIQ" hidden="1">"c16621"</definedName>
    <definedName name="IQ_EBITDA_EST_DOWN_2MONTH_THOM" hidden="1">"c17161"</definedName>
    <definedName name="IQ_EBITDA_EST_DOWN_3MONTH" hidden="1">"c16301"</definedName>
    <definedName name="IQ_EBITDA_EST_DOWN_3MONTH_CIQ" hidden="1">"c16625"</definedName>
    <definedName name="IQ_EBITDA_EST_DOWN_3MONTH_THOM" hidden="1">"c17165"</definedName>
    <definedName name="IQ_EBITDA_EST_DOWN_MONTH" hidden="1">"c16293"</definedName>
    <definedName name="IQ_EBITDA_EST_DOWN_MONTH_CIQ" hidden="1">"c16617"</definedName>
    <definedName name="IQ_EBITDA_EST_DOWN_MONTH_THOM" hidden="1">"c17157"</definedName>
    <definedName name="IQ_EBITDA_EST_NOTE" hidden="1">"c17503"</definedName>
    <definedName name="IQ_EBITDA_EST_NOTE_CIQ" hidden="1">"c17456"</definedName>
    <definedName name="IQ_EBITDA_EST_NUM_ANALYSTS_2MONTH" hidden="1">"c16295"</definedName>
    <definedName name="IQ_EBITDA_EST_NUM_ANALYSTS_2MONTH_CIQ" hidden="1">"c16619"</definedName>
    <definedName name="IQ_EBITDA_EST_NUM_ANALYSTS_2MONTH_THOM" hidden="1">"c17159"</definedName>
    <definedName name="IQ_EBITDA_EST_NUM_ANALYSTS_3MONTH" hidden="1">"c16299"</definedName>
    <definedName name="IQ_EBITDA_EST_NUM_ANALYSTS_3MONTH_CIQ" hidden="1">"c16623"</definedName>
    <definedName name="IQ_EBITDA_EST_NUM_ANALYSTS_3MONTH_THOM" hidden="1">"c17163"</definedName>
    <definedName name="IQ_EBITDA_EST_NUM_ANALYSTS_MONTH" hidden="1">"c16291"</definedName>
    <definedName name="IQ_EBITDA_EST_NUM_ANALYSTS_MONTH_CIQ" hidden="1">"c16615"</definedName>
    <definedName name="IQ_EBITDA_EST_NUM_ANALYSTS_MONTH_THOM" hidden="1">"c17155"</definedName>
    <definedName name="IQ_EBITDA_EST_THOM" hidden="1">"c3658"</definedName>
    <definedName name="IQ_EBITDA_EST_TOTAL_REVISED_2MONTH" hidden="1">"c16298"</definedName>
    <definedName name="IQ_EBITDA_EST_TOTAL_REVISED_2MONTH_CIQ" hidden="1">"c16622"</definedName>
    <definedName name="IQ_EBITDA_EST_TOTAL_REVISED_2MONTH_THOM" hidden="1">"c17162"</definedName>
    <definedName name="IQ_EBITDA_EST_TOTAL_REVISED_3MONTH" hidden="1">"c16302"</definedName>
    <definedName name="IQ_EBITDA_EST_TOTAL_REVISED_3MONTH_CIQ" hidden="1">"c16626"</definedName>
    <definedName name="IQ_EBITDA_EST_TOTAL_REVISED_3MONTH_THOM" hidden="1">"c17166"</definedName>
    <definedName name="IQ_EBITDA_EST_TOTAL_REVISED_MONTH" hidden="1">"c16294"</definedName>
    <definedName name="IQ_EBITDA_EST_TOTAL_REVISED_MONTH_CIQ" hidden="1">"c16618"</definedName>
    <definedName name="IQ_EBITDA_EST_TOTAL_REVISED_MONTH_THOM" hidden="1">"c17158"</definedName>
    <definedName name="IQ_EBITDA_EST_UP_2MONTH" hidden="1">"c16296"</definedName>
    <definedName name="IQ_EBITDA_EST_UP_2MONTH_CIQ" hidden="1">"c16620"</definedName>
    <definedName name="IQ_EBITDA_EST_UP_2MONTH_THOM" hidden="1">"c17160"</definedName>
    <definedName name="IQ_EBITDA_EST_UP_3MONTH" hidden="1">"c16300"</definedName>
    <definedName name="IQ_EBITDA_EST_UP_3MONTH_CIQ" hidden="1">"c16624"</definedName>
    <definedName name="IQ_EBITDA_EST_UP_3MONTH_THOM" hidden="1">"c17164"</definedName>
    <definedName name="IQ_EBITDA_EST_UP_MONTH" hidden="1">"c16292"</definedName>
    <definedName name="IQ_EBITDA_EST_UP_MONTH_CIQ" hidden="1">"c16616"</definedName>
    <definedName name="IQ_EBITDA_EST_UP_MONTH_THOM" hidden="1">"c17156"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THOM" hidden="1">"c3660"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THOM" hidden="1">"c3661"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THOM" hidden="1">"c3659"</definedName>
    <definedName name="IQ_EBITDA_NUM_EST" hidden="1">"c374"</definedName>
    <definedName name="IQ_EBITDA_NUM_EST_CIQ" hidden="1">"c3626"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NOTE" hidden="1">"c17527"</definedName>
    <definedName name="IQ_EPS_DET_EST_NOTE_THOM" hidden="1">"c17580"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BOTTOM_UP" hidden="1">"c5489"</definedName>
    <definedName name="IQ_EPS_EST_BOTTOM_UP_CIQ" hidden="1">"c12026"</definedName>
    <definedName name="IQ_EPS_EST_BOTTOM_UP_THOM" hidden="1">"c5647"</definedName>
    <definedName name="IQ_EPS_EST_CIQ" hidden="1">"c4994"</definedName>
    <definedName name="IQ_EPS_EST_DOWN_2MONTH" hidden="1">"c16309"</definedName>
    <definedName name="IQ_EPS_EST_DOWN_2MONTH_CIQ" hidden="1">"c16633"</definedName>
    <definedName name="IQ_EPS_EST_DOWN_2MONTH_THOM" hidden="1">"c17173"</definedName>
    <definedName name="IQ_EPS_EST_DOWN_3MONTH" hidden="1">"c16313"</definedName>
    <definedName name="IQ_EPS_EST_DOWN_3MONTH_CIQ" hidden="1">"c16637"</definedName>
    <definedName name="IQ_EPS_EST_DOWN_3MONTH_THOM" hidden="1">"c17177"</definedName>
    <definedName name="IQ_EPS_EST_DOWN_MONTH" hidden="1">"c16305"</definedName>
    <definedName name="IQ_EPS_EST_DOWN_MONTH_CIQ" hidden="1">"c16629"</definedName>
    <definedName name="IQ_EPS_EST_DOWN_MONTH_THOM" hidden="1">"c17169"</definedName>
    <definedName name="IQ_EPS_EST_NOTE" hidden="1">"c17504"</definedName>
    <definedName name="IQ_EPS_EST_NOTE_CIQ" hidden="1">"c17457"</definedName>
    <definedName name="IQ_EPS_EST_NUM_ANALYSTS_2MONTH" hidden="1">"c16307"</definedName>
    <definedName name="IQ_EPS_EST_NUM_ANALYSTS_2MONTH_CIQ" hidden="1">"c16631"</definedName>
    <definedName name="IQ_EPS_EST_NUM_ANALYSTS_2MONTH_THOM" hidden="1">"c17171"</definedName>
    <definedName name="IQ_EPS_EST_NUM_ANALYSTS_3MONTH" hidden="1">"c16311"</definedName>
    <definedName name="IQ_EPS_EST_NUM_ANALYSTS_3MONTH_CIQ" hidden="1">"c16635"</definedName>
    <definedName name="IQ_EPS_EST_NUM_ANALYSTS_3MONTH_THOM" hidden="1">"c17175"</definedName>
    <definedName name="IQ_EPS_EST_NUM_ANALYSTS_MONTH" hidden="1">"c16303"</definedName>
    <definedName name="IQ_EPS_EST_NUM_ANALYSTS_MONTH_CIQ" hidden="1">"c16627"</definedName>
    <definedName name="IQ_EPS_EST_NUM_ANALYSTS_MONTH_THOM" hidden="1">"c17167"</definedName>
    <definedName name="IQ_EPS_EST_THOM" hidden="1">"c5290"</definedName>
    <definedName name="IQ_EPS_EST_TOTAL_REVISED_2MONTH" hidden="1">"c16310"</definedName>
    <definedName name="IQ_EPS_EST_TOTAL_REVISED_2MONTH_CIQ" hidden="1">"c16634"</definedName>
    <definedName name="IQ_EPS_EST_TOTAL_REVISED_2MONTH_THOM" hidden="1">"c17174"</definedName>
    <definedName name="IQ_EPS_EST_TOTAL_REVISED_3MONTH" hidden="1">"c16314"</definedName>
    <definedName name="IQ_EPS_EST_TOTAL_REVISED_3MONTH_CIQ" hidden="1">"c16638"</definedName>
    <definedName name="IQ_EPS_EST_TOTAL_REVISED_3MONTH_THOM" hidden="1">"c17178"</definedName>
    <definedName name="IQ_EPS_EST_TOTAL_REVISED_MONTH" hidden="1">"c16306"</definedName>
    <definedName name="IQ_EPS_EST_TOTAL_REVISED_MONTH_CIQ" hidden="1">"c16630"</definedName>
    <definedName name="IQ_EPS_EST_TOTAL_REVISED_MONTH_THOM" hidden="1">"c17170"</definedName>
    <definedName name="IQ_EPS_EST_UP_2MONTH" hidden="1">"c16308"</definedName>
    <definedName name="IQ_EPS_EST_UP_2MONTH_CIQ" hidden="1">"c16632"</definedName>
    <definedName name="IQ_EPS_EST_UP_2MONTH_THOM" hidden="1">"c17172"</definedName>
    <definedName name="IQ_EPS_EST_UP_3MONTH" hidden="1">"c16312"</definedName>
    <definedName name="IQ_EPS_EST_UP_3MONTH_CIQ" hidden="1">"c16636"</definedName>
    <definedName name="IQ_EPS_EST_UP_3MONTH_THOM" hidden="1">"c17176"</definedName>
    <definedName name="IQ_EPS_EST_UP_MONTH" hidden="1">"c16304"</definedName>
    <definedName name="IQ_EPS_EST_UP_MONTH_CIQ" hidden="1">"c16628"</definedName>
    <definedName name="IQ_EPS_EST_UP_MONTH_THOM" hidden="1">"c17168"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NOTE" hidden="1">"c17538"</definedName>
    <definedName name="IQ_EPS_GW_DET_EST_NOTE_THOM" hidden="1">"c17587"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EST_DOWN_2MONTH" hidden="1">"c16465"</definedName>
    <definedName name="IQ_EPS_GW_EST_DOWN_2MONTH_CIQ" hidden="1">"c16753"</definedName>
    <definedName name="IQ_EPS_GW_EST_DOWN_2MONTH_THOM" hidden="1">"c17293"</definedName>
    <definedName name="IQ_EPS_GW_EST_DOWN_3MONTH" hidden="1">"c16469"</definedName>
    <definedName name="IQ_EPS_GW_EST_DOWN_3MONTH_CIQ" hidden="1">"c16757"</definedName>
    <definedName name="IQ_EPS_GW_EST_DOWN_3MONTH_THOM" hidden="1">"c17297"</definedName>
    <definedName name="IQ_EPS_GW_EST_DOWN_MONTH" hidden="1">"c16461"</definedName>
    <definedName name="IQ_EPS_GW_EST_DOWN_MONTH_CIQ" hidden="1">"c16749"</definedName>
    <definedName name="IQ_EPS_GW_EST_DOWN_MONTH_THOM" hidden="1">"c17289"</definedName>
    <definedName name="IQ_EPS_GW_EST_NOTE" hidden="1">"c17524"</definedName>
    <definedName name="IQ_EPS_GW_EST_NOTE_CIQ" hidden="1">"c17477"</definedName>
    <definedName name="IQ_EPS_GW_EST_NUM_ANALYSTS_2MONTH" hidden="1">"c16463"</definedName>
    <definedName name="IQ_EPS_GW_EST_NUM_ANALYSTS_2MONTH_CIQ" hidden="1">"c16751"</definedName>
    <definedName name="IQ_EPS_GW_EST_NUM_ANALYSTS_2MONTH_THOM" hidden="1">"c17291"</definedName>
    <definedName name="IQ_EPS_GW_EST_NUM_ANALYSTS_3MONTH" hidden="1">"c16467"</definedName>
    <definedName name="IQ_EPS_GW_EST_NUM_ANALYSTS_3MONTH_CIQ" hidden="1">"c16755"</definedName>
    <definedName name="IQ_EPS_GW_EST_NUM_ANALYSTS_3MONTH_THOM" hidden="1">"c17295"</definedName>
    <definedName name="IQ_EPS_GW_EST_NUM_ANALYSTS_MONTH" hidden="1">"c16459"</definedName>
    <definedName name="IQ_EPS_GW_EST_NUM_ANALYSTS_MONTH_CIQ" hidden="1">"c16747"</definedName>
    <definedName name="IQ_EPS_GW_EST_NUM_ANALYSTS_MONTH_THOM" hidden="1">"c17287"</definedName>
    <definedName name="IQ_EPS_GW_EST_THOM" hidden="1">"c5133"</definedName>
    <definedName name="IQ_EPS_GW_EST_TOTAL_REVISED_2MONTH" hidden="1">"c16466"</definedName>
    <definedName name="IQ_EPS_GW_EST_TOTAL_REVISED_2MONTH_CIQ" hidden="1">"c16754"</definedName>
    <definedName name="IQ_EPS_GW_EST_TOTAL_REVISED_2MONTH_THOM" hidden="1">"c17294"</definedName>
    <definedName name="IQ_EPS_GW_EST_TOTAL_REVISED_3MONTH" hidden="1">"c16470"</definedName>
    <definedName name="IQ_EPS_GW_EST_TOTAL_REVISED_3MONTH_CIQ" hidden="1">"c16758"</definedName>
    <definedName name="IQ_EPS_GW_EST_TOTAL_REVISED_3MONTH_THOM" hidden="1">"c17298"</definedName>
    <definedName name="IQ_EPS_GW_EST_TOTAL_REVISED_MONTH" hidden="1">"c16462"</definedName>
    <definedName name="IQ_EPS_GW_EST_TOTAL_REVISED_MONTH_CIQ" hidden="1">"c16750"</definedName>
    <definedName name="IQ_EPS_GW_EST_TOTAL_REVISED_MONTH_THOM" hidden="1">"c17290"</definedName>
    <definedName name="IQ_EPS_GW_EST_UP_2MONTH" hidden="1">"c16464"</definedName>
    <definedName name="IQ_EPS_GW_EST_UP_2MONTH_CIQ" hidden="1">"c16752"</definedName>
    <definedName name="IQ_EPS_GW_EST_UP_2MONTH_THOM" hidden="1">"c17292"</definedName>
    <definedName name="IQ_EPS_GW_EST_UP_3MONTH" hidden="1">"c16468"</definedName>
    <definedName name="IQ_EPS_GW_EST_UP_3MONTH_CIQ" hidden="1">"c16756"</definedName>
    <definedName name="IQ_EPS_GW_EST_UP_3MONTH_THOM" hidden="1">"c17296"</definedName>
    <definedName name="IQ_EPS_GW_EST_UP_MONTH" hidden="1">"c16460"</definedName>
    <definedName name="IQ_EPS_GW_EST_UP_MONTH_CIQ" hidden="1">"c16748"</definedName>
    <definedName name="IQ_EPS_GW_EST_UP_MONTH_THOM" hidden="1">"c17288"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THOM" hidden="1">"c5135"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THOM" hidden="1">"c5136"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THOM" hidden="1">"c5291"</definedName>
    <definedName name="IQ_EPS_LOW_EST" hidden="1">"c401"</definedName>
    <definedName name="IQ_EPS_LOW_EST_CIQ" hidden="1">"c4996"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NOTE" hidden="1">"c17528"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EST_DOWN_2MONTH" hidden="1">"c16597"</definedName>
    <definedName name="IQ_EPS_NORM_EST_DOWN_2MONTH_CIQ" hidden="1">"c16861"</definedName>
    <definedName name="IQ_EPS_NORM_EST_DOWN_3MONTH" hidden="1">"c16601"</definedName>
    <definedName name="IQ_EPS_NORM_EST_DOWN_3MONTH_CIQ" hidden="1">"c16865"</definedName>
    <definedName name="IQ_EPS_NORM_EST_DOWN_MONTH" hidden="1">"c16593"</definedName>
    <definedName name="IQ_EPS_NORM_EST_DOWN_MONTH_CIQ" hidden="1">"c16857"</definedName>
    <definedName name="IQ_EPS_NORM_EST_NOTE" hidden="1">"c17505"</definedName>
    <definedName name="IQ_EPS_NORM_EST_NOTE_CIQ" hidden="1">"c17458"</definedName>
    <definedName name="IQ_EPS_NORM_EST_NUM_ANALYSTS_2MONTH" hidden="1">"c16595"</definedName>
    <definedName name="IQ_EPS_NORM_EST_NUM_ANALYSTS_2MONTH_CIQ" hidden="1">"c16859"</definedName>
    <definedName name="IQ_EPS_NORM_EST_NUM_ANALYSTS_3MONTH" hidden="1">"c16599"</definedName>
    <definedName name="IQ_EPS_NORM_EST_NUM_ANALYSTS_3MONTH_CIQ" hidden="1">"c16863"</definedName>
    <definedName name="IQ_EPS_NORM_EST_NUM_ANALYSTS_MONTH" hidden="1">"c16591"</definedName>
    <definedName name="IQ_EPS_NORM_EST_NUM_ANALYSTS_MONTH_CIQ" hidden="1">"c16855"</definedName>
    <definedName name="IQ_EPS_NORM_EST_TOTAL_REVISED_2MONTH" hidden="1">"c16598"</definedName>
    <definedName name="IQ_EPS_NORM_EST_TOTAL_REVISED_2MONTH_CIQ" hidden="1">"c16862"</definedName>
    <definedName name="IQ_EPS_NORM_EST_TOTAL_REVISED_3MONTH" hidden="1">"c16602"</definedName>
    <definedName name="IQ_EPS_NORM_EST_TOTAL_REVISED_3MONTH_CIQ" hidden="1">"c16866"</definedName>
    <definedName name="IQ_EPS_NORM_EST_TOTAL_REVISED_MONTH" hidden="1">"c16594"</definedName>
    <definedName name="IQ_EPS_NORM_EST_TOTAL_REVISED_MONTH_CIQ" hidden="1">"c16858"</definedName>
    <definedName name="IQ_EPS_NORM_EST_UP_2MONTH" hidden="1">"c16596"</definedName>
    <definedName name="IQ_EPS_NORM_EST_UP_2MONTH_CIQ" hidden="1">"c16860"</definedName>
    <definedName name="IQ_EPS_NORM_EST_UP_3MONTH" hidden="1">"c16600"</definedName>
    <definedName name="IQ_EPS_NORM_EST_UP_3MONTH_CIQ" hidden="1">"c16864"</definedName>
    <definedName name="IQ_EPS_NORM_EST_UP_MONTH" hidden="1">"c16592"</definedName>
    <definedName name="IQ_EPS_NORM_EST_UP_MONTH_CIQ" hidden="1">"c16856"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NOTE" hidden="1">"c17539"</definedName>
    <definedName name="IQ_EPS_REPORTED_DET_EST_NOTE_THOM" hidden="1">"c17588"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EST_DOWN_2MONTH" hidden="1">"c16477"</definedName>
    <definedName name="IQ_EPS_REPORTED_EST_DOWN_2MONTH_CIQ" hidden="1">"c16765"</definedName>
    <definedName name="IQ_EPS_REPORTED_EST_DOWN_2MONTH_THOM" hidden="1">"c17305"</definedName>
    <definedName name="IQ_EPS_REPORTED_EST_DOWN_3MONTH" hidden="1">"c16481"</definedName>
    <definedName name="IQ_EPS_REPORTED_EST_DOWN_3MONTH_CIQ" hidden="1">"c16769"</definedName>
    <definedName name="IQ_EPS_REPORTED_EST_DOWN_3MONTH_THOM" hidden="1">"c17309"</definedName>
    <definedName name="IQ_EPS_REPORTED_EST_DOWN_MONTH" hidden="1">"c16473"</definedName>
    <definedName name="IQ_EPS_REPORTED_EST_DOWN_MONTH_CIQ" hidden="1">"c16761"</definedName>
    <definedName name="IQ_EPS_REPORTED_EST_DOWN_MONTH_THOM" hidden="1">"c17301"</definedName>
    <definedName name="IQ_EPS_REPORTED_EST_NOTE" hidden="1">"c17517"</definedName>
    <definedName name="IQ_EPS_REPORTED_EST_NOTE_CIQ" hidden="1">"c17470"</definedName>
    <definedName name="IQ_EPS_REPORTED_EST_NUM_ANALYSTS_2MONTH" hidden="1">"c16475"</definedName>
    <definedName name="IQ_EPS_REPORTED_EST_NUM_ANALYSTS_2MONTH_CIQ" hidden="1">"c16763"</definedName>
    <definedName name="IQ_EPS_REPORTED_EST_NUM_ANALYSTS_2MONTH_THOM" hidden="1">"c17303"</definedName>
    <definedName name="IQ_EPS_REPORTED_EST_NUM_ANALYSTS_3MONTH" hidden="1">"c16479"</definedName>
    <definedName name="IQ_EPS_REPORTED_EST_NUM_ANALYSTS_3MONTH_CIQ" hidden="1">"c16767"</definedName>
    <definedName name="IQ_EPS_REPORTED_EST_NUM_ANALYSTS_3MONTH_THOM" hidden="1">"c17307"</definedName>
    <definedName name="IQ_EPS_REPORTED_EST_NUM_ANALYSTS_MONTH" hidden="1">"c16471"</definedName>
    <definedName name="IQ_EPS_REPORTED_EST_NUM_ANALYSTS_MONTH_CIQ" hidden="1">"c16759"</definedName>
    <definedName name="IQ_EPS_REPORTED_EST_NUM_ANALYSTS_MONTH_THOM" hidden="1">"c17299"</definedName>
    <definedName name="IQ_EPS_REPORTED_EST_THOM" hidden="1">"c5140"</definedName>
    <definedName name="IQ_EPS_REPORTED_EST_TOTAL_REVISED_2MONTH" hidden="1">"c16478"</definedName>
    <definedName name="IQ_EPS_REPORTED_EST_TOTAL_REVISED_2MONTH_CIQ" hidden="1">"c16766"</definedName>
    <definedName name="IQ_EPS_REPORTED_EST_TOTAL_REVISED_2MONTH_THOM" hidden="1">"c17306"</definedName>
    <definedName name="IQ_EPS_REPORTED_EST_TOTAL_REVISED_3MONTH" hidden="1">"c16482"</definedName>
    <definedName name="IQ_EPS_REPORTED_EST_TOTAL_REVISED_3MONTH_CIQ" hidden="1">"c16770"</definedName>
    <definedName name="IQ_EPS_REPORTED_EST_TOTAL_REVISED_3MONTH_THOM" hidden="1">"c17310"</definedName>
    <definedName name="IQ_EPS_REPORTED_EST_TOTAL_REVISED_MONTH" hidden="1">"c16474"</definedName>
    <definedName name="IQ_EPS_REPORTED_EST_TOTAL_REVISED_MONTH_CIQ" hidden="1">"c16762"</definedName>
    <definedName name="IQ_EPS_REPORTED_EST_TOTAL_REVISED_MONTH_THOM" hidden="1">"c17302"</definedName>
    <definedName name="IQ_EPS_REPORTED_EST_UP_2MONTH" hidden="1">"c16476"</definedName>
    <definedName name="IQ_EPS_REPORTED_EST_UP_2MONTH_CIQ" hidden="1">"c16764"</definedName>
    <definedName name="IQ_EPS_REPORTED_EST_UP_2MONTH_THOM" hidden="1">"c17304"</definedName>
    <definedName name="IQ_EPS_REPORTED_EST_UP_3MONTH" hidden="1">"c16480"</definedName>
    <definedName name="IQ_EPS_REPORTED_EST_UP_3MONTH_CIQ" hidden="1">"c16768"</definedName>
    <definedName name="IQ_EPS_REPORTED_EST_UP_3MONTH_THOM" hidden="1">"c17308"</definedName>
    <definedName name="IQ_EPS_REPORTED_EST_UP_MONTH" hidden="1">"c16472"</definedName>
    <definedName name="IQ_EPS_REPORTED_EST_UP_MONTH_CIQ" hidden="1">"c16760"</definedName>
    <definedName name="IQ_EPS_REPORTED_EST_UP_MONTH_THOM" hidden="1">"c17300"</definedName>
    <definedName name="IQ_EPS_REPORTED_HIGH_EST" hidden="1">"c1746"</definedName>
    <definedName name="IQ_EPS_REPORTED_HIGH_EST_CIQ" hidden="1">"c4732"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SHARE" hidden="1">"c3549"</definedName>
    <definedName name="IQ_EST_ACT_BV_SHARE_THOM" hidden="1">"c4026"</definedName>
    <definedName name="IQ_EST_ACT_CAPEX" hidden="1">"c3546"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THOM" hidden="1">"c4012"</definedName>
    <definedName name="IQ_EST_ACT_DISTRIBUTABLE_CASH" hidden="1">"c4396"</definedName>
    <definedName name="IQ_EST_ACT_DISTRIBUTABLE_CASH_CIQ_COL" hidden="1">"c11568"</definedName>
    <definedName name="IQ_EST_ACT_DISTRIBUTABLE_CASH_SHARE" hidden="1">"c4397"</definedName>
    <definedName name="IQ_EST_ACT_DPS" hidden="1">"c1680"</definedName>
    <definedName name="IQ_EST_ACT_DPS_THOM" hidden="1">"c4019"</definedName>
    <definedName name="IQ_EST_ACT_EBIT" hidden="1">"c1687"</definedName>
    <definedName name="IQ_EST_ACT_EBIT_GW" hidden="1">"c4398"</definedName>
    <definedName name="IQ_EST_ACT_EBIT_SBC" hidden="1">"c4399"</definedName>
    <definedName name="IQ_EST_ACT_EBIT_SBC_GW" hidden="1">"c4400"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THOM" hidden="1">"c3998"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REPORTED_THOM" hidden="1">"c5146"</definedName>
    <definedName name="IQ_EST_ACT_EPS_SBC" hidden="1">"c4404"</definedName>
    <definedName name="IQ_EST_ACT_EPS_SBC_GW" hidden="1">"c4405"</definedName>
    <definedName name="IQ_EST_ACT_EPS_THOM" hidden="1">"c5294"</definedName>
    <definedName name="IQ_EST_ACT_FFO" hidden="1">"c4407"</definedName>
    <definedName name="IQ_EST_ACT_FFO_ADJ" hidden="1">"c4406"</definedName>
    <definedName name="IQ_EST_ACT_FFO_CIQ_COL" hidden="1">"c11579"</definedName>
    <definedName name="IQ_EST_ACT_FFO_SHARE" hidden="1">"c1666"</definedName>
    <definedName name="IQ_EST_ACT_FFO_SHARE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THOM" hidden="1">"c5600"</definedName>
    <definedName name="IQ_EST_ACT_NET_DEBT" hidden="1">"c3545"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REPORTED" hidden="1">"c1736"</definedName>
    <definedName name="IQ_EST_ACT_NI_SBC" hidden="1">"c4409"</definedName>
    <definedName name="IQ_EST_ACT_NI_SBC_GW" hidden="1">"c4410"</definedName>
    <definedName name="IQ_EST_ACT_NI_THOM" hidden="1">"c5132"</definedName>
    <definedName name="IQ_EST_ACT_OPER_INC" hidden="1">"c1694"</definedName>
    <definedName name="IQ_EST_ACT_OPER_INC_THOM" hidden="1">"c5118"</definedName>
    <definedName name="IQ_EST_ACT_PRETAX_GW_INC" hidden="1">"c1708"</definedName>
    <definedName name="IQ_EST_ACT_PRETAX_INC" hidden="1">"c1701"</definedName>
    <definedName name="IQ_EST_ACT_PRETAX_INC_THOM" hidden="1">"c5125"</definedName>
    <definedName name="IQ_EST_ACT_PRETAX_REPORT_INC" hidden="1">"c1715"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THOM" hidden="1">"c4040"</definedName>
    <definedName name="IQ_EST_ACT_RETURN_EQUITY" hidden="1">"c3548"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THOM" hidden="1">"c3997"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THOM" hidden="1">"c5542"</definedName>
    <definedName name="IQ_EST_CAPEX_GROWTH_2YR" hidden="1">"c3589"</definedName>
    <definedName name="IQ_EST_CAPEX_GROWTH_2YR_THOM" hidden="1">"c5543"</definedName>
    <definedName name="IQ_EST_CAPEX_GROWTH_Q_1YR" hidden="1">"c3590"</definedName>
    <definedName name="IQ_EST_CAPEX_GROWTH_Q_1YR_THOM" hidden="1">"c5544"</definedName>
    <definedName name="IQ_EST_CAPEX_SEQ_GROWTH_Q" hidden="1">"c3591"</definedName>
    <definedName name="IQ_EST_CAPEX_SEQ_GROWTH_Q_THOM" hidden="1">"c5545"</definedName>
    <definedName name="IQ_EST_CAPEX_SURPRISE_PERCENT" hidden="1">"c4151"</definedName>
    <definedName name="IQ_EST_CASH_FLOW_DIFF" hidden="1">"c4152"</definedName>
    <definedName name="IQ_EST_CASH_FLOW_DIFF_CIQ_COL" hidden="1">"c11213"</definedName>
    <definedName name="IQ_EST_CASH_FLOW_SURPRISE_PERCENT" hidden="1">"c4161"</definedName>
    <definedName name="IQ_EST_CASH_FLOW_SURPRISE_PERCENT_CIQ_COL" hidden="1">"c11222"</definedName>
    <definedName name="IQ_EST_CASH_OPER_DIFF" hidden="1">"c4162"</definedName>
    <definedName name="IQ_EST_CASH_OPER_DIFF_CIQ_COL" hidden="1">"c11223"</definedName>
    <definedName name="IQ_EST_CASH_OPER_SURPRISE_PERCENT" hidden="1">"c4248"</definedName>
    <definedName name="IQ_EST_CASH_OPER_SURPRISE_PERCENT_CIQ_COL" hidden="1">"c11421"</definedName>
    <definedName name="IQ_EST_CFPS_DIFF" hidden="1">"c1871"</definedName>
    <definedName name="IQ_EST_CFPS_DIFF_THOM" hidden="1">"c5188"</definedName>
    <definedName name="IQ_EST_CFPS_GROWTH_1YR" hidden="1">"c1774"</definedName>
    <definedName name="IQ_EST_CFPS_GROWTH_1YR_THOM" hidden="1">"c5174"</definedName>
    <definedName name="IQ_EST_CFPS_GROWTH_2YR" hidden="1">"c1775"</definedName>
    <definedName name="IQ_EST_CFPS_GROWTH_2YR_THOM" hidden="1">"c5175"</definedName>
    <definedName name="IQ_EST_CFPS_GROWTH_Q_1YR" hidden="1">"c1776"</definedName>
    <definedName name="IQ_EST_CFPS_GROWTH_Q_1YR_THOM" hidden="1">"c5176"</definedName>
    <definedName name="IQ_EST_CFPS_SEQ_GROWTH_Q" hidden="1">"c1777"</definedName>
    <definedName name="IQ_EST_CFPS_SEQ_GROWTH_Q_THOM" hidden="1">"c5177"</definedName>
    <definedName name="IQ_EST_CFPS_SURPRISE_PERCENT" hidden="1">"c1872"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THOM" hidden="1">"c5280"</definedName>
    <definedName name="IQ_EST_DATE" hidden="1">"c1634"</definedName>
    <definedName name="IQ_EST_DATE_CIQ" hidden="1">"c4770"</definedName>
    <definedName name="IQ_EST_DATE_THOM" hidden="1">"c5281"</definedName>
    <definedName name="IQ_EST_DISTRIBUTABLE_CASH_DIFF" hidden="1">"c4276"</definedName>
    <definedName name="IQ_EST_DISTRIBUTABLE_CASH_DIFF_CIQ_COL" hidden="1">"c11448"</definedName>
    <definedName name="IQ_EST_DISTRIBUTABLE_CASH_GROWTH_1YR" hidden="1">"c4413"</definedName>
    <definedName name="IQ_EST_DISTRIBUTABLE_CASH_GROWTH_1YR_CIQ_COL" hidden="1">"c11585"</definedName>
    <definedName name="IQ_EST_DISTRIBUTABLE_CASH_GROWTH_2YR" hidden="1">"c4414"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_COL" hidden="1">"c11588"</definedName>
    <definedName name="IQ_EST_DISTRIBUTABLE_CASH_SHARE_DIFF" hidden="1">"c4284"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_COL" hidden="1">"c11467"</definedName>
    <definedName name="IQ_EST_DPS_DIFF" hidden="1">"c1873"</definedName>
    <definedName name="IQ_EST_DPS_DIFF_THOM" hidden="1">"c5190"</definedName>
    <definedName name="IQ_EST_DPS_GROWTH_1YR" hidden="1">"c1778"</definedName>
    <definedName name="IQ_EST_DPS_GROWTH_1YR_THOM" hidden="1">"c5178"</definedName>
    <definedName name="IQ_EST_DPS_GROWTH_2YR" hidden="1">"c1779"</definedName>
    <definedName name="IQ_EST_DPS_GROWTH_2YR_THOM" hidden="1">"c5179"</definedName>
    <definedName name="IQ_EST_DPS_GROWTH_Q_1YR" hidden="1">"c1780"</definedName>
    <definedName name="IQ_EST_DPS_GROWTH_Q_1YR_THOM" hidden="1">"c5180"</definedName>
    <definedName name="IQ_EST_DPS_SEQ_GROWTH_Q" hidden="1">"c1781"</definedName>
    <definedName name="IQ_EST_DPS_SEQ_GROWTH_Q_THOM" hidden="1">"c5181"</definedName>
    <definedName name="IQ_EST_DPS_SURPRISE_PERCENT" hidden="1">"c1874"</definedName>
    <definedName name="IQ_EST_DPS_SURPRISE_PERCENT_THOM" hidden="1">"c5191"</definedName>
    <definedName name="IQ_EST_EBIT_DIFF" hidden="1">"c1875"</definedName>
    <definedName name="IQ_EST_EBIT_DIFF_THOM" hidden="1">"c5192"</definedName>
    <definedName name="IQ_EST_EBIT_GW_DIFF" hidden="1">"c4304"</definedName>
    <definedName name="IQ_EST_EBIT_GW_DIFF_CIQ_COL" hidden="1">"c11476"</definedName>
    <definedName name="IQ_EST_EBIT_GW_SURPRISE_PERCENT" hidden="1">"c4313"</definedName>
    <definedName name="IQ_EST_EBIT_GW_SURPRISE_PERCENT_CIQ_COL" hidden="1">"c11485"</definedName>
    <definedName name="IQ_EST_EBIT_SBC_DIFF" hidden="1">"c4314"</definedName>
    <definedName name="IQ_EST_EBIT_SBC_DIFF_CIQ_COL" hidden="1">"c11486"</definedName>
    <definedName name="IQ_EST_EBIT_SBC_GW_DIFF" hidden="1">"c4318"</definedName>
    <definedName name="IQ_EST_EBIT_SBC_GW_DIFF_CIQ_COL" hidden="1">"c11490"</definedName>
    <definedName name="IQ_EST_EBIT_SBC_GW_SURPRISE_PERCENT" hidden="1">"c4327"</definedName>
    <definedName name="IQ_EST_EBIT_SBC_GW_SURPRISE_PERCENT_CIQ_COL" hidden="1">"c11499"</definedName>
    <definedName name="IQ_EST_EBIT_SBC_SURPRISE_PERCENT" hidden="1">"c4333"</definedName>
    <definedName name="IQ_EST_EBIT_SBC_SURPRISE_PERCENT_CIQ_COL" hidden="1">"c11505"</definedName>
    <definedName name="IQ_EST_EBIT_SURPRISE_PERCENT" hidden="1">"c1876"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THOM" hidden="1">"c5163"</definedName>
    <definedName name="IQ_EST_EBITDA_SBC_DIFF" hidden="1">"c4335"</definedName>
    <definedName name="IQ_EST_EBITDA_SBC_DIFF_CIQ_COL" hidden="1">"c11507"</definedName>
    <definedName name="IQ_EST_EBITDA_SBC_SURPRISE_PERCENT" hidden="1">"c4344"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THOM" hidden="1">"c5185"</definedName>
    <definedName name="IQ_EST_EBT_SBC_DIFF" hidden="1">"c4348"</definedName>
    <definedName name="IQ_EST_EBT_SBC_DIFF_CIQ_COL" hidden="1">"c11520"</definedName>
    <definedName name="IQ_EST_EBT_SBC_GW_DIFF" hidden="1">"c4352"</definedName>
    <definedName name="IQ_EST_EBT_SBC_GW_DIFF_CIQ_COL" hidden="1">"c11524"</definedName>
    <definedName name="IQ_EST_EBT_SBC_GW_SURPRISE_PERCENT" hidden="1">"c4361"</definedName>
    <definedName name="IQ_EST_EBT_SBC_GW_SURPRISE_PERCENT_CIQ_COL" hidden="1">"c11533"</definedName>
    <definedName name="IQ_EST_EBT_SBC_SURPRISE_PERCENT" hidden="1">"c4367"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THOM" hidden="1">"c5103"</definedName>
    <definedName name="IQ_EST_EPS_GROWTH_5YR_STDDEV" hidden="1">"c1660"</definedName>
    <definedName name="IQ_EST_EPS_GROWTH_5YR_STDDEV_CIQ" hidden="1">"c4666"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THOM" hidden="1">"c5203"</definedName>
    <definedName name="IQ_EST_EPS_SBC_DIFF" hidden="1">"c4374"</definedName>
    <definedName name="IQ_EST_EPS_SBC_DIFF_CIQ_COL" hidden="1">"c11546"</definedName>
    <definedName name="IQ_EST_EPS_SBC_GW_DIFF" hidden="1">"c4378"</definedName>
    <definedName name="IQ_EST_EPS_SBC_GW_DIFF_CIQ_COL" hidden="1">"c11550"</definedName>
    <definedName name="IQ_EST_EPS_SBC_GW_SURPRISE_PERCENT" hidden="1">"c4387"</definedName>
    <definedName name="IQ_EST_EPS_SBC_GW_SURPRISE_PERCENT_CIQ_COL" hidden="1">"c11559"</definedName>
    <definedName name="IQ_EST_EPS_SBC_SURPRISE_PERCENT" hidden="1">"c4393"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EQ_GROWTH_Q_THOM" hidden="1">"c5156"</definedName>
    <definedName name="IQ_EST_EPS_SURPRISE_PERCENT" hidden="1">"c1635"</definedName>
    <definedName name="IQ_EST_EPS_SURPRISE_PERCENT_CIQ" hidden="1">"c5000"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DIFF_CIQ_COL" hidden="1">"c11605"</definedName>
    <definedName name="IQ_EST_FFO_ADJ_GROWTH_1YR" hidden="1">"c4421"</definedName>
    <definedName name="IQ_EST_FFO_ADJ_GROWTH_1YR_CIQ_COL" hidden="1">"c11593"</definedName>
    <definedName name="IQ_EST_FFO_ADJ_GROWTH_2YR" hidden="1">"c4422"</definedName>
    <definedName name="IQ_EST_FFO_ADJ_GROWTH_2YR_CIQ_COL" hidden="1">"c11594"</definedName>
    <definedName name="IQ_EST_FFO_ADJ_GROWTH_Q_1YR" hidden="1">"c4423"</definedName>
    <definedName name="IQ_EST_FFO_ADJ_GROWTH_Q_1YR_CIQ_COL" hidden="1">"c11595"</definedName>
    <definedName name="IQ_EST_FFO_ADJ_SEQ_GROWTH_Q" hidden="1">"c4424"</definedName>
    <definedName name="IQ_EST_FFO_ADJ_SEQ_GROWTH_Q_CIQ_COL" hidden="1">"c11596"</definedName>
    <definedName name="IQ_EST_FFO_ADJ_SURPRISE_PERCENT" hidden="1">"c4442"</definedName>
    <definedName name="IQ_EST_FFO_ADJ_SURPRISE_PERCENT_CIQ_COL" hidden="1">"c11614"</definedName>
    <definedName name="IQ_EST_FFO_DIFF" hidden="1">"c4444"</definedName>
    <definedName name="IQ_EST_FFO_DIFF_CIQ_COL" hidden="1">"c11616"</definedName>
    <definedName name="IQ_EST_FFO_GROWTH_1YR" hidden="1">"c4425"</definedName>
    <definedName name="IQ_EST_FFO_GROWTH_1YR_CIQ_COL" hidden="1">"c11597"</definedName>
    <definedName name="IQ_EST_FFO_GROWTH_1YR_THOM" hidden="1">"c5170"</definedName>
    <definedName name="IQ_EST_FFO_GROWTH_2YR" hidden="1">"c4426"</definedName>
    <definedName name="IQ_EST_FFO_GROWTH_2YR_CIQ_COL" hidden="1">"c11598"</definedName>
    <definedName name="IQ_EST_FFO_GROWTH_2YR_THOM" hidden="1">"c5171"</definedName>
    <definedName name="IQ_EST_FFO_GROWTH_Q_1YR" hidden="1">"c4427"</definedName>
    <definedName name="IQ_EST_FFO_GROWTH_Q_1YR_CIQ_COL" hidden="1">"c11599"</definedName>
    <definedName name="IQ_EST_FFO_GROWTH_Q_1YR_THOM" hidden="1">"c5172"</definedName>
    <definedName name="IQ_EST_FFO_SEQ_GROWTH_Q" hidden="1">"c4428"</definedName>
    <definedName name="IQ_EST_FFO_SEQ_GROWTH_Q_CIQ_COL" hidden="1">"c11600"</definedName>
    <definedName name="IQ_EST_FFO_SEQ_GROWTH_Q_THOM" hidden="1">"c5173"</definedName>
    <definedName name="IQ_EST_FFO_SHARE_DIFF" hidden="1">"c1869"</definedName>
    <definedName name="IQ_EST_FFO_SHARE_DIFF_THOM" hidden="1">"c5186"</definedName>
    <definedName name="IQ_EST_FFO_SHARE_GROWTH_1YR" hidden="1">"c1770"</definedName>
    <definedName name="IQ_EST_FFO_SHARE_GROWTH_2YR" hidden="1">"c1771"</definedName>
    <definedName name="IQ_EST_FFO_SHARE_GROWTH_Q_1YR" hidden="1">"c1772"</definedName>
    <definedName name="IQ_EST_FFO_SHARE_SEQ_GROWTH_Q" hidden="1">"c1773"</definedName>
    <definedName name="IQ_EST_FFO_SHARE_SURPRISE_PERCENT" hidden="1">"c1870"</definedName>
    <definedName name="IQ_EST_FFO_SHARE_SURPRISE_PERCENT_THOM" hidden="1">"c5187"</definedName>
    <definedName name="IQ_EST_FFO_SURPRISE_PERCENT" hidden="1">"c4453"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FOOTNOTE_THOM" hidden="1">"c5313"</definedName>
    <definedName name="IQ_EST_MAINT_CAPEX_DIFF" hidden="1">"c4456"</definedName>
    <definedName name="IQ_EST_MAINT_CAPEX_DIFF_CIQ_COL" hidden="1">"c11632"</definedName>
    <definedName name="IQ_EST_MAINT_CAPEX_GROWTH_1YR" hidden="1">"c4429"</definedName>
    <definedName name="IQ_EST_MAINT_CAPEX_GROWTH_1YR_CIQ_COL" hidden="1">"c11601"</definedName>
    <definedName name="IQ_EST_MAINT_CAPEX_GROWTH_2YR" hidden="1">"c4430"</definedName>
    <definedName name="IQ_EST_MAINT_CAPEX_GROWTH_2YR_CIQ_COL" hidden="1">"c11602"</definedName>
    <definedName name="IQ_EST_MAINT_CAPEX_GROWTH_Q_1YR" hidden="1">"c4431"</definedName>
    <definedName name="IQ_EST_MAINT_CAPEX_GROWTH_Q_1YR_CIQ_COL" hidden="1">"c11603"</definedName>
    <definedName name="IQ_EST_MAINT_CAPEX_SEQ_GROWTH_Q" hidden="1">"c4432"</definedName>
    <definedName name="IQ_EST_MAINT_CAPEX_SEQ_GROWTH_Q_CIQ_COL" hidden="1">"c11604"</definedName>
    <definedName name="IQ_EST_MAINT_CAPEX_SURPRISE_PERCENT" hidden="1">"c4465"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SURPRISE_PERCENT" hidden="1">"c4468"</definedName>
    <definedName name="IQ_EST_NEXT_EARNINGS_DATE" hidden="1">"c13591"</definedName>
    <definedName name="IQ_EST_NI_DIFF" hidden="1">"c1885"</definedName>
    <definedName name="IQ_EST_NI_DIFF_THOM" hidden="1">"c5198"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BC_DIFF" hidden="1">"c4472"</definedName>
    <definedName name="IQ_EST_NI_SBC_DIFF_CIQ_COL" hidden="1">"c11657"</definedName>
    <definedName name="IQ_EST_NI_SBC_GW_DIFF" hidden="1">"c4476"</definedName>
    <definedName name="IQ_EST_NI_SBC_GW_DIFF_CIQ_COL" hidden="1">"c11661"</definedName>
    <definedName name="IQ_EST_NI_SBC_GW_SURPRISE_PERCENT" hidden="1">"c4485"</definedName>
    <definedName name="IQ_EST_NI_SBC_GW_SURPRISE_PERCENT_CIQ_COL" hidden="1">"c11670"</definedName>
    <definedName name="IQ_EST_NI_SBC_SURPRISE_PERCENT" hidden="1">"c4491"</definedName>
    <definedName name="IQ_EST_NI_SBC_SURPRISE_PERCENT_CIQ_COL" hidden="1">"c11676"</definedName>
    <definedName name="IQ_EST_NI_SURPRISE_PERCENT" hidden="1">"c1886"</definedName>
    <definedName name="IQ_EST_NI_SURPRISE_PERCENT_THOM" hidden="1">"c5199"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THOM" hidden="1">"c5165"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THOM" hidden="1">"c5194"</definedName>
    <definedName name="IQ_EST_OPER_INC_SURPRISE_PERCENT" hidden="1">"c1878"</definedName>
    <definedName name="IQ_EST_OPER_INC_SURPRISE_PERCENT_THOM" hidden="1">"c5195"</definedName>
    <definedName name="IQ_EST_PERIOD_ID" hidden="1">"c13923"</definedName>
    <definedName name="IQ_EST_PRE_TAX_DIFF" hidden="1">"c1879"</definedName>
    <definedName name="IQ_EST_PRE_TAX_DIFF_THOM" hidden="1">"c5196"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PRE_TAX_SURPRISE_PERCENT_THOM" hidden="1">"c5197"</definedName>
    <definedName name="IQ_EST_RECURRING_PROFIT_SHARE_DIFF" hidden="1">"c4505"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THOM" hidden="1">"c5183"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"c4446"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DILUTED" hidden="1">"c16186"</definedName>
    <definedName name="IQ_FFO_EST" hidden="1">"c4445"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" hidden="1">"c4448"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" hidden="1">"c4449"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" hidden="1">"c4450"</definedName>
    <definedName name="IQ_FFO_MEDIAN_EST_CIQ_COL" hidden="1">"c11626"</definedName>
    <definedName name="IQ_FFO_NUM_EST" hidden="1">"c4451"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"c2216"</definedName>
    <definedName name="IQ_FFO_SHARE_ACT_OR_EST_CIQ" hidden="1">"c4971"</definedName>
    <definedName name="IQ_FFO_SHARE_ACT_OR_EST_CIQ_COL" hidden="1">"c11618"</definedName>
    <definedName name="IQ_FFO_SHARE_EST" hidden="1">"c418"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DOWN_2MONTH" hidden="1">"c16585"</definedName>
    <definedName name="IQ_FFO_SHARE_EST_DOWN_2MONTH_THOM" hidden="1">"c17401"</definedName>
    <definedName name="IQ_FFO_SHARE_EST_DOWN_3MONTH" hidden="1">"c16589"</definedName>
    <definedName name="IQ_FFO_SHARE_EST_DOWN_3MONTH_THOM" hidden="1">"c17405"</definedName>
    <definedName name="IQ_FFO_SHARE_EST_DOWN_MONTH" hidden="1">"c16581"</definedName>
    <definedName name="IQ_FFO_SHARE_EST_DOWN_MONTH_THOM" hidden="1">"c17397"</definedName>
    <definedName name="IQ_FFO_SHARE_EST_NUM_ANALYSTS_2MONTH" hidden="1">"c16583"</definedName>
    <definedName name="IQ_FFO_SHARE_EST_NUM_ANALYSTS_2MONTH_THOM" hidden="1">"c17399"</definedName>
    <definedName name="IQ_FFO_SHARE_EST_NUM_ANALYSTS_3MONTH" hidden="1">"c16587"</definedName>
    <definedName name="IQ_FFO_SHARE_EST_NUM_ANALYSTS_3MONTH_THOM" hidden="1">"c17403"</definedName>
    <definedName name="IQ_FFO_SHARE_EST_NUM_ANALYSTS_MONTH" hidden="1">"c16579"</definedName>
    <definedName name="IQ_FFO_SHARE_EST_NUM_ANALYSTS_MONTH_THOM" hidden="1">"c17395"</definedName>
    <definedName name="IQ_FFO_SHARE_EST_THOM" hidden="1">"c3999"</definedName>
    <definedName name="IQ_FFO_SHARE_EST_TOTAL_REVISED_2MONTH" hidden="1">"c16586"</definedName>
    <definedName name="IQ_FFO_SHARE_EST_TOTAL_REVISED_2MONTH_THOM" hidden="1">"c17402"</definedName>
    <definedName name="IQ_FFO_SHARE_EST_TOTAL_REVISED_3MONTH" hidden="1">"c16590"</definedName>
    <definedName name="IQ_FFO_SHARE_EST_TOTAL_REVISED_3MONTH_THOM" hidden="1">"c17406"</definedName>
    <definedName name="IQ_FFO_SHARE_EST_TOTAL_REVISED_MONTH" hidden="1">"c16582"</definedName>
    <definedName name="IQ_FFO_SHARE_EST_TOTAL_REVISED_MONTH_THOM" hidden="1">"c17398"</definedName>
    <definedName name="IQ_FFO_SHARE_EST_UP_2MONTH" hidden="1">"c16584"</definedName>
    <definedName name="IQ_FFO_SHARE_EST_UP_2MONTH_THOM" hidden="1">"c17400"</definedName>
    <definedName name="IQ_FFO_SHARE_EST_UP_3MONTH" hidden="1">"c16588"</definedName>
    <definedName name="IQ_FFO_SHARE_EST_UP_3MONTH_THOM" hidden="1">"c17404"</definedName>
    <definedName name="IQ_FFO_SHARE_EST_UP_MONTH" hidden="1">"c16580"</definedName>
    <definedName name="IQ_FFO_SHARE_EST_UP_MONTH_THOM" hidden="1">"c17396"</definedName>
    <definedName name="IQ_FFO_SHARE_GUIDANCE_CIQ" hidden="1">"c4976"</definedName>
    <definedName name="IQ_FFO_SHARE_GUIDANCE_CIQ_COL" hidden="1">"c11623"</definedName>
    <definedName name="IQ_FFO_SHARE_HIGH_EST" hidden="1">"c419"</definedName>
    <definedName name="IQ_FFO_SHARE_HIGH_EST_THOM" hidden="1">"c4001"</definedName>
    <definedName name="IQ_FFO_SHARE_HIGH_GUIDANCE_CIQ" hidden="1">"c4615"</definedName>
    <definedName name="IQ_FFO_SHARE_HIGH_GUIDANCE_CIQ_COL" hidden="1">"c11264"</definedName>
    <definedName name="IQ_FFO_SHARE_LOW_EST" hidden="1">"c420"</definedName>
    <definedName name="IQ_FFO_SHARE_LOW_EST_THOM" hidden="1">"c4002"</definedName>
    <definedName name="IQ_FFO_SHARE_LOW_GUIDANCE_CIQ" hidden="1">"c4655"</definedName>
    <definedName name="IQ_FFO_SHARE_LOW_GUIDANCE_CIQ_COL" hidden="1">"c11304"</definedName>
    <definedName name="IQ_FFO_SHARE_MEDIAN_EST" hidden="1">"c1665"</definedName>
    <definedName name="IQ_FFO_SHARE_MEDIAN_EST_THOM" hidden="1">"c4000"</definedName>
    <definedName name="IQ_FFO_SHARE_NUM_EST" hidden="1">"c421"</definedName>
    <definedName name="IQ_FFO_SHARE_NUM_EST_THOM" hidden="1">"c4003"</definedName>
    <definedName name="IQ_FFO_SHARE_STDDEV_EST" hidden="1">"c422"</definedName>
    <definedName name="IQ_FFO_SHARE_STDDEV_EST_THOM" hidden="1">"c4004"</definedName>
    <definedName name="IQ_FFO_SHARES_BASIC" hidden="1">"c16185"</definedName>
    <definedName name="IQ_FFO_SHARES_DILUTED" hidden="1">"c16187"</definedName>
    <definedName name="IQ_FFO_STDDEV_EST" hidden="1">"c4452"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THOM" hidden="1">"c6803"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" hidden="1">"c17421"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ST_CIQ" hidden="1">"c13924"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NOTE_THOM" hidden="1">"c17595"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DOWN_2MONTH" hidden="1">"c16381"</definedName>
    <definedName name="IQ_GROSS_MARGIN_EST_DOWN_2MONTH_THOM" hidden="1">"c17245"</definedName>
    <definedName name="IQ_GROSS_MARGIN_EST_DOWN_3MONTH" hidden="1">"c16385"</definedName>
    <definedName name="IQ_GROSS_MARGIN_EST_DOWN_3MONTH_THOM" hidden="1">"c17249"</definedName>
    <definedName name="IQ_GROSS_MARGIN_EST_DOWN_MONTH" hidden="1">"c16377"</definedName>
    <definedName name="IQ_GROSS_MARGIN_EST_DOWN_MONTH_THOM" hidden="1">"c17241"</definedName>
    <definedName name="IQ_GROSS_MARGIN_EST_NUM_ANALYSTS_2MONTH" hidden="1">"c16379"</definedName>
    <definedName name="IQ_GROSS_MARGIN_EST_NUM_ANALYSTS_2MONTH_THOM" hidden="1">"c17243"</definedName>
    <definedName name="IQ_GROSS_MARGIN_EST_NUM_ANALYSTS_3MONTH" hidden="1">"c16383"</definedName>
    <definedName name="IQ_GROSS_MARGIN_EST_NUM_ANALYSTS_3MONTH_THOM" hidden="1">"c17247"</definedName>
    <definedName name="IQ_GROSS_MARGIN_EST_NUM_ANALYSTS_MONTH" hidden="1">"c16375"</definedName>
    <definedName name="IQ_GROSS_MARGIN_EST_NUM_ANALYSTS_MONTH_THOM" hidden="1">"c17239"</definedName>
    <definedName name="IQ_GROSS_MARGIN_EST_THOM" hidden="1">"c5555"</definedName>
    <definedName name="IQ_GROSS_MARGIN_EST_TOTAL_REVISED_2MONTH" hidden="1">"c16382"</definedName>
    <definedName name="IQ_GROSS_MARGIN_EST_TOTAL_REVISED_2MONTH_THOM" hidden="1">"c17246"</definedName>
    <definedName name="IQ_GROSS_MARGIN_EST_TOTAL_REVISED_3MONTH" hidden="1">"c16386"</definedName>
    <definedName name="IQ_GROSS_MARGIN_EST_TOTAL_REVISED_3MONTH_THOM" hidden="1">"c17250"</definedName>
    <definedName name="IQ_GROSS_MARGIN_EST_TOTAL_REVISED_MONTH" hidden="1">"c16378"</definedName>
    <definedName name="IQ_GROSS_MARGIN_EST_TOTAL_REVISED_MONTH_THOM" hidden="1">"c17242"</definedName>
    <definedName name="IQ_GROSS_MARGIN_EST_UP_2MONTH" hidden="1">"c16380"</definedName>
    <definedName name="IQ_GROSS_MARGIN_EST_UP_2MONTH_THOM" hidden="1">"c17244"</definedName>
    <definedName name="IQ_GROSS_MARGIN_EST_UP_3MONTH" hidden="1">"c16384"</definedName>
    <definedName name="IQ_GROSS_MARGIN_EST_UP_3MONTH_THOM" hidden="1">"c17248"</definedName>
    <definedName name="IQ_GROSS_MARGIN_EST_UP_MONTH" hidden="1">"c16376"</definedName>
    <definedName name="IQ_GROSS_MARGIN_EST_UP_MONTH_THOM" hidden="1">"c17240"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AN_TARGET_PRICE_THOM" hidden="1">"c5095"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LIST" hidden="1">"c19092"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NOTE_THOM" hidden="1">"c17597"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DOWN_2MONTH" hidden="1">"c16501"</definedName>
    <definedName name="IQ_NAV_EST_DOWN_2MONTH_THOM" hidden="1">"c17329"</definedName>
    <definedName name="IQ_NAV_EST_DOWN_3MONTH" hidden="1">"c16505"</definedName>
    <definedName name="IQ_NAV_EST_DOWN_3MONTH_THOM" hidden="1">"c17333"</definedName>
    <definedName name="IQ_NAV_EST_DOWN_MONTH" hidden="1">"c16497"</definedName>
    <definedName name="IQ_NAV_EST_DOWN_MONTH_THOM" hidden="1">"c17325"</definedName>
    <definedName name="IQ_NAV_EST_NUM_ANALYSTS_2MONTH" hidden="1">"c16499"</definedName>
    <definedName name="IQ_NAV_EST_NUM_ANALYSTS_2MONTH_THOM" hidden="1">"c17327"</definedName>
    <definedName name="IQ_NAV_EST_NUM_ANALYSTS_3MONTH" hidden="1">"c16503"</definedName>
    <definedName name="IQ_NAV_EST_NUM_ANALYSTS_3MONTH_THOM" hidden="1">"c17331"</definedName>
    <definedName name="IQ_NAV_EST_NUM_ANALYSTS_MONTH" hidden="1">"c16495"</definedName>
    <definedName name="IQ_NAV_EST_NUM_ANALYSTS_MONTH_THOM" hidden="1">"c17323"</definedName>
    <definedName name="IQ_NAV_EST_THOM" hidden="1">"c5601"</definedName>
    <definedName name="IQ_NAV_EST_TOTAL_REVISED_2MONTH" hidden="1">"c16502"</definedName>
    <definedName name="IQ_NAV_EST_TOTAL_REVISED_2MONTH_THOM" hidden="1">"c17330"</definedName>
    <definedName name="IQ_NAV_EST_TOTAL_REVISED_3MONTH" hidden="1">"c16506"</definedName>
    <definedName name="IQ_NAV_EST_TOTAL_REVISED_3MONTH_THOM" hidden="1">"c17334"</definedName>
    <definedName name="IQ_NAV_EST_TOTAL_REVISED_MONTH" hidden="1">"c16498"</definedName>
    <definedName name="IQ_NAV_EST_TOTAL_REVISED_MONTH_THOM" hidden="1">"c17326"</definedName>
    <definedName name="IQ_NAV_EST_UP_2MONTH" hidden="1">"c16500"</definedName>
    <definedName name="IQ_NAV_EST_UP_2MONTH_THOM" hidden="1">"c17328"</definedName>
    <definedName name="IQ_NAV_EST_UP_3MONTH" hidden="1">"c16504"</definedName>
    <definedName name="IQ_NAV_EST_UP_3MONTH_THOM" hidden="1">"c17332"</definedName>
    <definedName name="IQ_NAV_EST_UP_MONTH" hidden="1">"c16496"</definedName>
    <definedName name="IQ_NAV_EST_UP_MONTH_THOM" hidden="1">"c17324"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RE" hidden="1">"c15996"</definedName>
    <definedName name="IQ_NAV_SHARE_ACT_OR_EST" hidden="1">"c2225"</definedName>
    <definedName name="IQ_NAV_SHARE_DET_EST_NOTE" hidden="1">"c17540"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EST_DOWN_2MONTH" hidden="1">"c16561"</definedName>
    <definedName name="IQ_NAV_SHARE_EST_DOWN_3MONTH" hidden="1">"c16565"</definedName>
    <definedName name="IQ_NAV_SHARE_EST_DOWN_MONTH" hidden="1">"c16557"</definedName>
    <definedName name="IQ_NAV_SHARE_EST_NOTE" hidden="1">"c17522"</definedName>
    <definedName name="IQ_NAV_SHARE_EST_NOTE_CIQ" hidden="1">"c17475"</definedName>
    <definedName name="IQ_NAV_SHARE_EST_NUM_ANALYSTS_2MONTH" hidden="1">"c16559"</definedName>
    <definedName name="IQ_NAV_SHARE_EST_NUM_ANALYSTS_3MONTH" hidden="1">"c16563"</definedName>
    <definedName name="IQ_NAV_SHARE_EST_NUM_ANALYSTS_MONTH" hidden="1">"c16555"</definedName>
    <definedName name="IQ_NAV_SHARE_EST_TOTAL_REVISED_2MONTH" hidden="1">"c16562"</definedName>
    <definedName name="IQ_NAV_SHARE_EST_TOTAL_REVISED_3MONTH" hidden="1">"c16566"</definedName>
    <definedName name="IQ_NAV_SHARE_EST_TOTAL_REVISED_MONTH" hidden="1">"c16558"</definedName>
    <definedName name="IQ_NAV_SHARE_EST_UP_2MONTH" hidden="1">"c16560"</definedName>
    <definedName name="IQ_NAV_SHARE_EST_UP_3MONTH" hidden="1">"c16564"</definedName>
    <definedName name="IQ_NAV_SHARE_EST_UP_MONTH" hidden="1">"c16556"</definedName>
    <definedName name="IQ_NAV_SHARE_HIGH_EST" hidden="1">"c5612"</definedName>
    <definedName name="IQ_NAV_SHARE_LOW_EST" hidden="1">"c5613"</definedName>
    <definedName name="IQ_NAV_SHARE_MEDIAN_EST" hidden="1">"c5610"</definedName>
    <definedName name="IQ_NAV_SHARE_NUM_EST" hidden="1">"c5614"</definedName>
    <definedName name="IQ_NAV_SHARE_RE" hidden="1">"c16011"</definedName>
    <definedName name="IQ_NAV_SHARE_STDDEV_EST" hidden="1">"c5611"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_COL" hidden="1">"c11717"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NOTE" hidden="1">"c17541"</definedName>
    <definedName name="IQ_NET_DEBT_DET_EST_NOTE_THOM" hidden="1">"c17589"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DOWN_2MONTH" hidden="1">"c16513"</definedName>
    <definedName name="IQ_NET_DEBT_EST_DOWN_2MONTH_THOM" hidden="1">"c17341"</definedName>
    <definedName name="IQ_NET_DEBT_EST_DOWN_3MONTH" hidden="1">"c16517"</definedName>
    <definedName name="IQ_NET_DEBT_EST_DOWN_3MONTH_THOM" hidden="1">"c17345"</definedName>
    <definedName name="IQ_NET_DEBT_EST_DOWN_MONTH" hidden="1">"c16509"</definedName>
    <definedName name="IQ_NET_DEBT_EST_DOWN_MONTH_THOM" hidden="1">"c17337"</definedName>
    <definedName name="IQ_NET_DEBT_EST_NUM_ANALYSTS_2MONTH" hidden="1">"c16511"</definedName>
    <definedName name="IQ_NET_DEBT_EST_NUM_ANALYSTS_2MONTH_THOM" hidden="1">"c17339"</definedName>
    <definedName name="IQ_NET_DEBT_EST_NUM_ANALYSTS_3MONTH" hidden="1">"c16515"</definedName>
    <definedName name="IQ_NET_DEBT_EST_NUM_ANALYSTS_3MONTH_THOM" hidden="1">"c17343"</definedName>
    <definedName name="IQ_NET_DEBT_EST_NUM_ANALYSTS_MONTH" hidden="1">"c16507"</definedName>
    <definedName name="IQ_NET_DEBT_EST_NUM_ANALYSTS_MONTH_THOM" hidden="1">"c17335"</definedName>
    <definedName name="IQ_NET_DEBT_EST_THOM" hidden="1">"c4027"</definedName>
    <definedName name="IQ_NET_DEBT_EST_TOTAL_REVISED_2MONTH" hidden="1">"c16514"</definedName>
    <definedName name="IQ_NET_DEBT_EST_TOTAL_REVISED_2MONTH_THOM" hidden="1">"c17342"</definedName>
    <definedName name="IQ_NET_DEBT_EST_TOTAL_REVISED_3MONTH" hidden="1">"c16518"</definedName>
    <definedName name="IQ_NET_DEBT_EST_TOTAL_REVISED_3MONTH_THOM" hidden="1">"c17346"</definedName>
    <definedName name="IQ_NET_DEBT_EST_TOTAL_REVISED_MONTH" hidden="1">"c16510"</definedName>
    <definedName name="IQ_NET_DEBT_EST_TOTAL_REVISED_MONTH_THOM" hidden="1">"c17338"</definedName>
    <definedName name="IQ_NET_DEBT_EST_UP_2MONTH" hidden="1">"c16512"</definedName>
    <definedName name="IQ_NET_DEBT_EST_UP_2MONTH_THOM" hidden="1">"c17340"</definedName>
    <definedName name="IQ_NET_DEBT_EST_UP_3MONTH" hidden="1">"c16516"</definedName>
    <definedName name="IQ_NET_DEBT_EST_UP_3MONTH_THOM" hidden="1">"c17344"</definedName>
    <definedName name="IQ_NET_DEBT_EST_UP_MONTH" hidden="1">"c16508"</definedName>
    <definedName name="IQ_NET_DEBT_EST_UP_MONTH_THOM" hidden="1">"c17336"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THOM" hidden="1">"c4029"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THOM" hidden="1">"c4030"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THOM" hidden="1">"c4028"</definedName>
    <definedName name="IQ_NET_DEBT_NUM_EST" hidden="1">"c3515"</definedName>
    <definedName name="IQ_NET_DEBT_NUM_EST_THOM" hidden="1">"c4031"</definedName>
    <definedName name="IQ_NET_DEBT_STDDEV_EST" hidden="1">"c3516"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EW_CLIENT_ASSETS" hidden="1">"c20430"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_COL" hidden="1">"c11712"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NOTE" hidden="1">"c17533"</definedName>
    <definedName name="IQ_NI_DET_EST_NOTE_THOM" hidden="1">"c17585"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DOWN_2MONTH" hidden="1">"c16429"</definedName>
    <definedName name="IQ_NI_EST_DOWN_2MONTH_THOM" hidden="1">"c17269"</definedName>
    <definedName name="IQ_NI_EST_DOWN_3MONTH" hidden="1">"c16433"</definedName>
    <definedName name="IQ_NI_EST_DOWN_3MONTH_THOM" hidden="1">"c17273"</definedName>
    <definedName name="IQ_NI_EST_DOWN_MONTH" hidden="1">"c16425"</definedName>
    <definedName name="IQ_NI_EST_DOWN_MONTH_THOM" hidden="1">"c17265"</definedName>
    <definedName name="IQ_NI_EST_NUM_ANALYSTS_2MONTH" hidden="1">"c16427"</definedName>
    <definedName name="IQ_NI_EST_NUM_ANALYSTS_2MONTH_THOM" hidden="1">"c17267"</definedName>
    <definedName name="IQ_NI_EST_NUM_ANALYSTS_3MONTH" hidden="1">"c16431"</definedName>
    <definedName name="IQ_NI_EST_NUM_ANALYSTS_3MONTH_THOM" hidden="1">"c17271"</definedName>
    <definedName name="IQ_NI_EST_NUM_ANALYSTS_MONTH" hidden="1">"c16423"</definedName>
    <definedName name="IQ_NI_EST_NUM_ANALYSTS_MONTH_THOM" hidden="1">"c17263"</definedName>
    <definedName name="IQ_NI_EST_THOM" hidden="1">"c5126"</definedName>
    <definedName name="IQ_NI_EST_TOTAL_REVISED_2MONTH" hidden="1">"c16430"</definedName>
    <definedName name="IQ_NI_EST_TOTAL_REVISED_2MONTH_THOM" hidden="1">"c17270"</definedName>
    <definedName name="IQ_NI_EST_TOTAL_REVISED_3MONTH" hidden="1">"c16434"</definedName>
    <definedName name="IQ_NI_EST_TOTAL_REVISED_3MONTH_THOM" hidden="1">"c17274"</definedName>
    <definedName name="IQ_NI_EST_TOTAL_REVISED_MONTH" hidden="1">"c16426"</definedName>
    <definedName name="IQ_NI_EST_TOTAL_REVISED_MONTH_THOM" hidden="1">"c17266"</definedName>
    <definedName name="IQ_NI_EST_UP_2MONTH" hidden="1">"c16428"</definedName>
    <definedName name="IQ_NI_EST_UP_2MONTH_THOM" hidden="1">"c17268"</definedName>
    <definedName name="IQ_NI_EST_UP_3MONTH" hidden="1">"c16432"</definedName>
    <definedName name="IQ_NI_EST_UP_3MONTH_THOM" hidden="1">"c17272"</definedName>
    <definedName name="IQ_NI_EST_UP_MONTH" hidden="1">"c16424"</definedName>
    <definedName name="IQ_NI_EST_UP_MONTH_THOM" hidden="1">"c17264"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DET_EST_INCL_THOM" hidden="1">"c17599"</definedName>
    <definedName name="IQ_NI_GW_DET_EST_NOTE" hidden="1">"c17532"</definedName>
    <definedName name="IQ_NI_GW_DET_EST_NOTE_THOM" hidden="1">"c17584"</definedName>
    <definedName name="IQ_NI_GW_EST" hidden="1">"c1723"</definedName>
    <definedName name="IQ_NI_GW_EST_DOWN_2MONTH" hidden="1">"c16453"</definedName>
    <definedName name="IQ_NI_GW_EST_DOWN_2MONTH_THOM" hidden="1">"c17281"</definedName>
    <definedName name="IQ_NI_GW_EST_DOWN_3MONTH" hidden="1">"c16457"</definedName>
    <definedName name="IQ_NI_GW_EST_DOWN_3MONTH_THOM" hidden="1">"c17285"</definedName>
    <definedName name="IQ_NI_GW_EST_DOWN_MONTH" hidden="1">"c16449"</definedName>
    <definedName name="IQ_NI_GW_EST_DOWN_MONTH_THOM" hidden="1">"c17277"</definedName>
    <definedName name="IQ_NI_GW_EST_NUM_ANALYSTS_2MONTH" hidden="1">"c16451"</definedName>
    <definedName name="IQ_NI_GW_EST_NUM_ANALYSTS_2MONTH_THOM" hidden="1">"c17279"</definedName>
    <definedName name="IQ_NI_GW_EST_NUM_ANALYSTS_3MONTH" hidden="1">"c16455"</definedName>
    <definedName name="IQ_NI_GW_EST_NUM_ANALYSTS_3MONTH_THOM" hidden="1">"c17283"</definedName>
    <definedName name="IQ_NI_GW_EST_NUM_ANALYSTS_MONTH" hidden="1">"c16447"</definedName>
    <definedName name="IQ_NI_GW_EST_NUM_ANALYSTS_MONTH_THOM" hidden="1">"c17275"</definedName>
    <definedName name="IQ_NI_GW_EST_TOTAL_REVISED_2MONTH" hidden="1">"c16454"</definedName>
    <definedName name="IQ_NI_GW_EST_TOTAL_REVISED_2MONTH_THOM" hidden="1">"c17282"</definedName>
    <definedName name="IQ_NI_GW_EST_TOTAL_REVISED_3MONTH" hidden="1">"c16458"</definedName>
    <definedName name="IQ_NI_GW_EST_TOTAL_REVISED_3MONTH_THOM" hidden="1">"c17286"</definedName>
    <definedName name="IQ_NI_GW_EST_TOTAL_REVISED_MONTH" hidden="1">"c16450"</definedName>
    <definedName name="IQ_NI_GW_EST_TOTAL_REVISED_MONTH_THOM" hidden="1">"c17278"</definedName>
    <definedName name="IQ_NI_GW_EST_UP_2MONTH" hidden="1">"c16452"</definedName>
    <definedName name="IQ_NI_GW_EST_UP_2MONTH_THOM" hidden="1">"c17280"</definedName>
    <definedName name="IQ_NI_GW_EST_UP_3MONTH" hidden="1">"c16456"</definedName>
    <definedName name="IQ_NI_GW_EST_UP_3MONTH_THOM" hidden="1">"c17284"</definedName>
    <definedName name="IQ_NI_GW_EST_UP_MONTH" hidden="1">"c16448"</definedName>
    <definedName name="IQ_NI_GW_EST_UP_MONTH_THOM" hidden="1">"c17276"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EST_THOM" hidden="1">"c5128"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THOM" hidden="1">"c5129"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THOM" hidden="1">"c5127"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THOM" hidden="1">"c5130"</definedName>
    <definedName name="IQ_NI_REPORTED_DET_EST_NOTE" hidden="1">"c17537"</definedName>
    <definedName name="IQ_NI_REPORTED_DET_EST_ORIGIN" hidden="1">"c12588"</definedName>
    <definedName name="IQ_NI_REPORTED_EST" hidden="1">"c1730"</definedName>
    <definedName name="IQ_NI_REPORTED_EST_DOWN_2MONTH" hidden="1">"c16441"</definedName>
    <definedName name="IQ_NI_REPORTED_EST_DOWN_3MONTH" hidden="1">"c16445"</definedName>
    <definedName name="IQ_NI_REPORTED_EST_DOWN_MONTH" hidden="1">"c16437"</definedName>
    <definedName name="IQ_NI_REPORTED_EST_NUM_ANALYSTS_2MONTH" hidden="1">"c16439"</definedName>
    <definedName name="IQ_NI_REPORTED_EST_NUM_ANALYSTS_3MONTH" hidden="1">"c16443"</definedName>
    <definedName name="IQ_NI_REPORTED_EST_NUM_ANALYSTS_MONTH" hidden="1">"c16435"</definedName>
    <definedName name="IQ_NI_REPORTED_EST_TOTAL_REVISED_2MONTH" hidden="1">"c16442"</definedName>
    <definedName name="IQ_NI_REPORTED_EST_TOTAL_REVISED_3MONTH" hidden="1">"c16446"</definedName>
    <definedName name="IQ_NI_REPORTED_EST_TOTAL_REVISED_MONTH" hidden="1">"c16438"</definedName>
    <definedName name="IQ_NI_REPORTED_EST_UP_2MONTH" hidden="1">"c16440"</definedName>
    <definedName name="IQ_NI_REPORTED_EST_UP_3MONTH" hidden="1">"c16444"</definedName>
    <definedName name="IQ_NI_REPORTED_EST_UP_MONTH" hidden="1">"c16436"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"c20387"</definedName>
    <definedName name="IQ_OG_EQUTY_RESERVES_NGL" hidden="1">"c20388"</definedName>
    <definedName name="IQ_OG_EQUTY_RESERVES_OIL" hidden="1">"c20389"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NOTE_THOM" hidden="1">"c17594"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DOWN_2MONTH" hidden="1">"c16369"</definedName>
    <definedName name="IQ_OPER_INC_EST_DOWN_2MONTH_THOM" hidden="1">"c17233"</definedName>
    <definedName name="IQ_OPER_INC_EST_DOWN_3MONTH" hidden="1">"c16373"</definedName>
    <definedName name="IQ_OPER_INC_EST_DOWN_3MONTH_THOM" hidden="1">"c17237"</definedName>
    <definedName name="IQ_OPER_INC_EST_DOWN_MONTH" hidden="1">"c16365"</definedName>
    <definedName name="IQ_OPER_INC_EST_DOWN_MONTH_THOM" hidden="1">"c17229"</definedName>
    <definedName name="IQ_OPER_INC_EST_NUM_ANALYSTS_2MONTH" hidden="1">"c16367"</definedName>
    <definedName name="IQ_OPER_INC_EST_NUM_ANALYSTS_2MONTH_THOM" hidden="1">"c17231"</definedName>
    <definedName name="IQ_OPER_INC_EST_NUM_ANALYSTS_3MONTH" hidden="1">"c16371"</definedName>
    <definedName name="IQ_OPER_INC_EST_NUM_ANALYSTS_3MONTH_THOM" hidden="1">"c17235"</definedName>
    <definedName name="IQ_OPER_INC_EST_NUM_ANALYSTS_MONTH" hidden="1">"c16363"</definedName>
    <definedName name="IQ_OPER_INC_EST_NUM_ANALYSTS_MONTH_THOM" hidden="1">"c17227"</definedName>
    <definedName name="IQ_OPER_INC_EST_THOM" hidden="1">"c5112"</definedName>
    <definedName name="IQ_OPER_INC_EST_TOTAL_REVISED_2MONTH" hidden="1">"c16370"</definedName>
    <definedName name="IQ_OPER_INC_EST_TOTAL_REVISED_2MONTH_THOM" hidden="1">"c17234"</definedName>
    <definedName name="IQ_OPER_INC_EST_TOTAL_REVISED_3MONTH" hidden="1">"c16374"</definedName>
    <definedName name="IQ_OPER_INC_EST_TOTAL_REVISED_3MONTH_THOM" hidden="1">"c17238"</definedName>
    <definedName name="IQ_OPER_INC_EST_TOTAL_REVISED_MONTH" hidden="1">"c16366"</definedName>
    <definedName name="IQ_OPER_INC_EST_TOTAL_REVISED_MONTH_THOM" hidden="1">"c17230"</definedName>
    <definedName name="IQ_OPER_INC_EST_UP_2MONTH" hidden="1">"c16368"</definedName>
    <definedName name="IQ_OPER_INC_EST_UP_2MONTH_THOM" hidden="1">"c17232"</definedName>
    <definedName name="IQ_OPER_INC_EST_UP_3MONTH" hidden="1">"c16372"</definedName>
    <definedName name="IQ_OPER_INC_EST_UP_3MONTH_THOM" hidden="1">"c17236"</definedName>
    <definedName name="IQ_OPER_INC_EST_UP_MONTH" hidden="1">"c16364"</definedName>
    <definedName name="IQ_OPER_INC_EST_UP_MONTH_THOM" hidden="1">"c17228"</definedName>
    <definedName name="IQ_OPER_INC_FIN" hidden="1">"c851"</definedName>
    <definedName name="IQ_OPER_INC_HIGH_EST" hidden="1">"c1690"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THOM" hidden="1">"c5113"</definedName>
    <definedName name="IQ_OPER_INC_NUM_EST" hidden="1">"c1692"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THOM" hidden="1">"c15237"</definedName>
    <definedName name="IQ_PC_EARNED" hidden="1">"c2749"</definedName>
    <definedName name="IQ_PC_GAAP_COMBINED_RATIO" hidden="1">"c20392"</definedName>
    <definedName name="IQ_PC_GAAP_COMBINED_RATIO_EXCL_CL" hidden="1">"c20393"</definedName>
    <definedName name="IQ_PC_GAAP_EXPENSE_RATIO" hidden="1">"c20391"</definedName>
    <definedName name="IQ_PC_GAAP_LOSS" hidden="1">"c20390"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THOM" hidden="1">"c4056"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THOM" hidden="1">"c4059"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THOM" hidden="1">"c5277"</definedName>
    <definedName name="IQ_PERCENT_CHANGE_EST_CFPS_12MONTHS" hidden="1">"c1812"</definedName>
    <definedName name="IQ_PERCENT_CHANGE_EST_CFPS_12MONTHS_THOM" hidden="1">"c5234"</definedName>
    <definedName name="IQ_PERCENT_CHANGE_EST_CFPS_18MONTHS" hidden="1">"c1813"</definedName>
    <definedName name="IQ_PERCENT_CHANGE_EST_CFPS_18MONTHS_THOM" hidden="1">"c5235"</definedName>
    <definedName name="IQ_PERCENT_CHANGE_EST_CFPS_3MONTHS" hidden="1">"c1809"</definedName>
    <definedName name="IQ_PERCENT_CHANGE_EST_CFPS_3MONTHS_THOM" hidden="1">"c5231"</definedName>
    <definedName name="IQ_PERCENT_CHANGE_EST_CFPS_6MONTHS" hidden="1">"c1810"</definedName>
    <definedName name="IQ_PERCENT_CHANGE_EST_CFPS_6MONTHS_THOM" hidden="1">"c5232"</definedName>
    <definedName name="IQ_PERCENT_CHANGE_EST_CFPS_9MONTHS" hidden="1">"c1811"</definedName>
    <definedName name="IQ_PERCENT_CHANGE_EST_CFPS_9MONTHS_THOM" hidden="1">"c5233"</definedName>
    <definedName name="IQ_PERCENT_CHANGE_EST_CFPS_DAY" hidden="1">"c1806"</definedName>
    <definedName name="IQ_PERCENT_CHANGE_EST_CFPS_DAY_THOM" hidden="1">"c5229"</definedName>
    <definedName name="IQ_PERCENT_CHANGE_EST_CFPS_MONTH" hidden="1">"c1808"</definedName>
    <definedName name="IQ_PERCENT_CHANGE_EST_CFPS_MONTH_THOM" hidden="1">"c5230"</definedName>
    <definedName name="IQ_PERCENT_CHANGE_EST_CFPS_WEEK" hidden="1">"c1807"</definedName>
    <definedName name="IQ_PERCENT_CHANGE_EST_CFPS_WEEK_THOM" hidden="1">"c5272"</definedName>
    <definedName name="IQ_PERCENT_CHANGE_EST_DPS_12MONTHS" hidden="1">"c1820"</definedName>
    <definedName name="IQ_PERCENT_CHANGE_EST_DPS_12MONTHS_THOM" hidden="1">"c5241"</definedName>
    <definedName name="IQ_PERCENT_CHANGE_EST_DPS_18MONTHS" hidden="1">"c1821"</definedName>
    <definedName name="IQ_PERCENT_CHANGE_EST_DPS_18MONTHS_THOM" hidden="1">"c5242"</definedName>
    <definedName name="IQ_PERCENT_CHANGE_EST_DPS_3MONTHS" hidden="1">"c1817"</definedName>
    <definedName name="IQ_PERCENT_CHANGE_EST_DPS_3MONTHS_THOM" hidden="1">"c5238"</definedName>
    <definedName name="IQ_PERCENT_CHANGE_EST_DPS_6MONTHS" hidden="1">"c1818"</definedName>
    <definedName name="IQ_PERCENT_CHANGE_EST_DPS_6MONTHS_THOM" hidden="1">"c5239"</definedName>
    <definedName name="IQ_PERCENT_CHANGE_EST_DPS_9MONTHS" hidden="1">"c1819"</definedName>
    <definedName name="IQ_PERCENT_CHANGE_EST_DPS_9MONTHS_THOM" hidden="1">"c5240"</definedName>
    <definedName name="IQ_PERCENT_CHANGE_EST_DPS_DAY" hidden="1">"c1814"</definedName>
    <definedName name="IQ_PERCENT_CHANGE_EST_DPS_DAY_THOM" hidden="1">"c5236"</definedName>
    <definedName name="IQ_PERCENT_CHANGE_EST_DPS_MONTH" hidden="1">"c1816"</definedName>
    <definedName name="IQ_PERCENT_CHANGE_EST_DPS_MONTH_THOM" hidden="1">"c5237"</definedName>
    <definedName name="IQ_PERCENT_CHANGE_EST_DPS_WEEK" hidden="1">"c1815"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THOM" hidden="1">"c5207"</definedName>
    <definedName name="IQ_PERCENT_CHANGE_EST_FFO_SHARE_12MONTHS" hidden="1">"c1828"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THOM" hidden="1">"c5249"</definedName>
    <definedName name="IQ_PERCENT_CHANGE_EST_FFO_SHARE_3MONTHS" hidden="1">"c1825"</definedName>
    <definedName name="IQ_PERCENT_CHANGE_EST_FFO_SHARE_3MONTHS_THOM" hidden="1">"c5245"</definedName>
    <definedName name="IQ_PERCENT_CHANGE_EST_FFO_SHARE_6MONTHS" hidden="1">"c1826"</definedName>
    <definedName name="IQ_PERCENT_CHANGE_EST_FFO_SHARE_6MONTHS_THOM" hidden="1">"c5246"</definedName>
    <definedName name="IQ_PERCENT_CHANGE_EST_FFO_SHARE_9MONTHS" hidden="1">"c1827"</definedName>
    <definedName name="IQ_PERCENT_CHANGE_EST_FFO_SHARE_9MONTHS_THOM" hidden="1">"c5247"</definedName>
    <definedName name="IQ_PERCENT_CHANGE_EST_FFO_SHARE_DAY" hidden="1">"c1822"</definedName>
    <definedName name="IQ_PERCENT_CHANGE_EST_FFO_SHARE_DAY_THOM" hidden="1">"c5243"</definedName>
    <definedName name="IQ_PERCENT_CHANGE_EST_FFO_SHARE_MONTH" hidden="1">"c1824"</definedName>
    <definedName name="IQ_PERCENT_CHANGE_EST_FFO_SHARE_MONTH_THOM" hidden="1">"c5244"</definedName>
    <definedName name="IQ_PERCENT_CHANGE_EST_FFO_SHARE_WEEK" hidden="1">"c1823"</definedName>
    <definedName name="IQ_PERCENT_CHANGE_EST_FFO_SHARE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THOM" hidden="1">"c5215"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_COL" hidden="1">"c11711"</definedName>
    <definedName name="IQ_PRE_TAX_ACT_OR_EST_THOM" hidden="1">"c5305"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GW_INC_DET_EST_NOTE" hidden="1">"c17536"</definedName>
    <definedName name="IQ_PRETAX_GW_INC_EST" hidden="1">"c1702"</definedName>
    <definedName name="IQ_PRETAX_GW_INC_EST_DOWN_2MONTH" hidden="1">"c16417"</definedName>
    <definedName name="IQ_PRETAX_GW_INC_EST_DOWN_3MONTH" hidden="1">"c16421"</definedName>
    <definedName name="IQ_PRETAX_GW_INC_EST_DOWN_MONTH" hidden="1">"c16413"</definedName>
    <definedName name="IQ_PRETAX_GW_INC_EST_NUM_ANALYSTS_2MONTH" hidden="1">"c16415"</definedName>
    <definedName name="IQ_PRETAX_GW_INC_EST_NUM_ANALYSTS_3MONTH" hidden="1">"c16419"</definedName>
    <definedName name="IQ_PRETAX_GW_INC_EST_NUM_ANALYSTS_MONTH" hidden="1">"c16411"</definedName>
    <definedName name="IQ_PRETAX_GW_INC_EST_TOTAL_REVISED_2MONTH" hidden="1">"c16418"</definedName>
    <definedName name="IQ_PRETAX_GW_INC_EST_TOTAL_REVISED_3MONTH" hidden="1">"c16422"</definedName>
    <definedName name="IQ_PRETAX_GW_INC_EST_TOTAL_REVISED_MONTH" hidden="1">"c16414"</definedName>
    <definedName name="IQ_PRETAX_GW_INC_EST_UP_2MONTH" hidden="1">"c16416"</definedName>
    <definedName name="IQ_PRETAX_GW_INC_EST_UP_3MONTH" hidden="1">"c16420"</definedName>
    <definedName name="IQ_PRETAX_GW_INC_EST_UP_MONTH" hidden="1">"c16412"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AFTER_CAP_ALLOCATION_FOREIGN_FFIEC" hidden="1">"c15390"</definedName>
    <definedName name="IQ_PRETAX_INC_BEFORE_CAP_ALLOCATION_FOREIGN_FFIEC" hidden="1">"c15388"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NOTE" hidden="1">"c17534"</definedName>
    <definedName name="IQ_PRETAX_INC_DET_EST_NOTE_THOM" hidden="1">"c17586"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DOWN_2MONTH" hidden="1">"c16393"</definedName>
    <definedName name="IQ_PRETAX_INC_EST_DOWN_2MONTH_THOM" hidden="1">"c17257"</definedName>
    <definedName name="IQ_PRETAX_INC_EST_DOWN_3MONTH" hidden="1">"c16397"</definedName>
    <definedName name="IQ_PRETAX_INC_EST_DOWN_3MONTH_THOM" hidden="1">"c17261"</definedName>
    <definedName name="IQ_PRETAX_INC_EST_DOWN_MONTH" hidden="1">"c16389"</definedName>
    <definedName name="IQ_PRETAX_INC_EST_DOWN_MONTH_THOM" hidden="1">"c17253"</definedName>
    <definedName name="IQ_PRETAX_INC_EST_NUM_ANALYSTS_2MONTH" hidden="1">"c16391"</definedName>
    <definedName name="IQ_PRETAX_INC_EST_NUM_ANALYSTS_2MONTH_THOM" hidden="1">"c17255"</definedName>
    <definedName name="IQ_PRETAX_INC_EST_NUM_ANALYSTS_3MONTH" hidden="1">"c16395"</definedName>
    <definedName name="IQ_PRETAX_INC_EST_NUM_ANALYSTS_3MONTH_THOM" hidden="1">"c17259"</definedName>
    <definedName name="IQ_PRETAX_INC_EST_NUM_ANALYSTS_MONTH" hidden="1">"c16387"</definedName>
    <definedName name="IQ_PRETAX_INC_EST_NUM_ANALYSTS_MONTH_THOM" hidden="1">"c17251"</definedName>
    <definedName name="IQ_PRETAX_INC_EST_THOM" hidden="1">"c5119"</definedName>
    <definedName name="IQ_PRETAX_INC_EST_TOTAL_REVISED_2MONTH" hidden="1">"c16394"</definedName>
    <definedName name="IQ_PRETAX_INC_EST_TOTAL_REVISED_2MONTH_THOM" hidden="1">"c17258"</definedName>
    <definedName name="IQ_PRETAX_INC_EST_TOTAL_REVISED_3MONTH" hidden="1">"c16398"</definedName>
    <definedName name="IQ_PRETAX_INC_EST_TOTAL_REVISED_3MONTH_THOM" hidden="1">"c17262"</definedName>
    <definedName name="IQ_PRETAX_INC_EST_TOTAL_REVISED_MONTH" hidden="1">"c16390"</definedName>
    <definedName name="IQ_PRETAX_INC_EST_TOTAL_REVISED_MONTH_THOM" hidden="1">"c17254"</definedName>
    <definedName name="IQ_PRETAX_INC_EST_UP_2MONTH" hidden="1">"c16392"</definedName>
    <definedName name="IQ_PRETAX_INC_EST_UP_2MONTH_THOM" hidden="1">"c17256"</definedName>
    <definedName name="IQ_PRETAX_INC_EST_UP_3MONTH" hidden="1">"c16396"</definedName>
    <definedName name="IQ_PRETAX_INC_EST_UP_3MONTH_THOM" hidden="1">"c17260"</definedName>
    <definedName name="IQ_PRETAX_INC_EST_UP_MONTH" hidden="1">"c16388"</definedName>
    <definedName name="IQ_PRETAX_INC_EST_UP_MONTH_THOM" hidden="1">"c17252"</definedName>
    <definedName name="IQ_PRETAX_INC_HIGH_EST" hidden="1">"c1697"</definedName>
    <definedName name="IQ_PRETAX_INC_HIGH_EST_THOM" hidden="1">"c5121"</definedName>
    <definedName name="IQ_PRETAX_INC_LOW_EST" hidden="1">"c1698"</definedName>
    <definedName name="IQ_PRETAX_INC_LOW_EST_THOM" hidden="1">"c5122"</definedName>
    <definedName name="IQ_PRETAX_INC_MEDIAN_EST" hidden="1">"c1696"</definedName>
    <definedName name="IQ_PRETAX_INC_MEDIAN_EST_THOM" hidden="1">"c5120"</definedName>
    <definedName name="IQ_PRETAX_INC_NUM_EST" hidden="1">"c1699"</definedName>
    <definedName name="IQ_PRETAX_INC_NUM_EST_THOM" hidden="1">"c5123"</definedName>
    <definedName name="IQ_PRETAX_INC_STDDEV_EST" hidden="1">"c1700"</definedName>
    <definedName name="IQ_PRETAX_INC_STDDEV_EST_THOM" hidden="1">"c5124"</definedName>
    <definedName name="IQ_PRETAX_OPERATING_INC_AVG_ASSETS_FFIEC" hidden="1">"c13365"</definedName>
    <definedName name="IQ_PRETAX_REPORT_INC_DET_EST_NOTE" hidden="1">"c17535"</definedName>
    <definedName name="IQ_PRETAX_REPORT_INC_EST" hidden="1">"c1709"</definedName>
    <definedName name="IQ_PRETAX_REPORT_INC_EST_DOWN_2MONTH" hidden="1">"c16405"</definedName>
    <definedName name="IQ_PRETAX_REPORT_INC_EST_DOWN_3MONTH" hidden="1">"c16409"</definedName>
    <definedName name="IQ_PRETAX_REPORT_INC_EST_DOWN_MONTH" hidden="1">"c16401"</definedName>
    <definedName name="IQ_PRETAX_REPORT_INC_EST_NUM_ANALYSTS_2MONTH" hidden="1">"c16403"</definedName>
    <definedName name="IQ_PRETAX_REPORT_INC_EST_NUM_ANALYSTS_3MONTH" hidden="1">"c16407"</definedName>
    <definedName name="IQ_PRETAX_REPORT_INC_EST_NUM_ANALYSTS_MONTH" hidden="1">"c16399"</definedName>
    <definedName name="IQ_PRETAX_REPORT_INC_EST_TOTAL_REVISED_2MONTH" hidden="1">"c16406"</definedName>
    <definedName name="IQ_PRETAX_REPORT_INC_EST_TOTAL_REVISED_3MONTH" hidden="1">"c16410"</definedName>
    <definedName name="IQ_PRETAX_REPORT_INC_EST_TOTAL_REVISED_MONTH" hidden="1">"c16402"</definedName>
    <definedName name="IQ_PRETAX_REPORT_INC_EST_UP_2MONTH" hidden="1">"c16404"</definedName>
    <definedName name="IQ_PRETAX_REPORT_INC_EST_UP_3MONTH" hidden="1">"c16408"</definedName>
    <definedName name="IQ_PRETAX_REPORT_INC_EST_UP_MONTH" hidden="1">"c16400"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TARGET_THOM" hidden="1">"c3649"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_COL" hidden="1">"c11677"</definedName>
    <definedName name="IQ_PRICE_VOLATILITY_HIGH" hidden="1">"c4493"</definedName>
    <definedName name="IQ_PRICE_VOLATILITY_HIGH_CIQ_COL" hidden="1">"c11678"</definedName>
    <definedName name="IQ_PRICE_VOLATILITY_LOW" hidden="1">"c4494"</definedName>
    <definedName name="IQ_PRICE_VOLATILITY_LOW_CIQ_COL" hidden="1">"c11679"</definedName>
    <definedName name="IQ_PRICE_VOLATILITY_MEDIAN" hidden="1">"c4495"</definedName>
    <definedName name="IQ_PRICE_VOLATILITY_MEDIAN_CIQ_COL" hidden="1">"c11680"</definedName>
    <definedName name="IQ_PRICE_VOLATILITY_NUM" hidden="1">"c4496"</definedName>
    <definedName name="IQ_PRICE_VOLATILITY_NUM_CIQ_COL" hidden="1">"c11681"</definedName>
    <definedName name="IQ_PRICE_VOLATILITY_STDDEV" hidden="1">"c4497"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EST_CONSOLIDATION_THOM" hidden="1">"c16248"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NOTE" hidden="1">"c17543"</definedName>
    <definedName name="IQ_RETURN_ASSETS_DET_EST_NOTE_THOM" hidden="1">"c17591"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DOWN_2MONTH" hidden="1">"c16537"</definedName>
    <definedName name="IQ_RETURN_ASSETS_EST_DOWN_2MONTH_THOM" hidden="1">"c17365"</definedName>
    <definedName name="IQ_RETURN_ASSETS_EST_DOWN_3MONTH" hidden="1">"c16541"</definedName>
    <definedName name="IQ_RETURN_ASSETS_EST_DOWN_3MONTH_THOM" hidden="1">"c17369"</definedName>
    <definedName name="IQ_RETURN_ASSETS_EST_DOWN_MONTH" hidden="1">"c16533"</definedName>
    <definedName name="IQ_RETURN_ASSETS_EST_DOWN_MONTH_THOM" hidden="1">"c17361"</definedName>
    <definedName name="IQ_RETURN_ASSETS_EST_NUM_ANALYSTS_2MONTH" hidden="1">"c16535"</definedName>
    <definedName name="IQ_RETURN_ASSETS_EST_NUM_ANALYSTS_2MONTH_THOM" hidden="1">"c17363"</definedName>
    <definedName name="IQ_RETURN_ASSETS_EST_NUM_ANALYSTS_3MONTH" hidden="1">"c16539"</definedName>
    <definedName name="IQ_RETURN_ASSETS_EST_NUM_ANALYSTS_3MONTH_THOM" hidden="1">"c17367"</definedName>
    <definedName name="IQ_RETURN_ASSETS_EST_NUM_ANALYSTS_MONTH" hidden="1">"c16531"</definedName>
    <definedName name="IQ_RETURN_ASSETS_EST_NUM_ANALYSTS_MONTH_THOM" hidden="1">"c17359"</definedName>
    <definedName name="IQ_RETURN_ASSETS_EST_THOM" hidden="1">"c4034"</definedName>
    <definedName name="IQ_RETURN_ASSETS_EST_TOTAL_REVISED_2MONTH" hidden="1">"c16538"</definedName>
    <definedName name="IQ_RETURN_ASSETS_EST_TOTAL_REVISED_2MONTH_THOM" hidden="1">"c17366"</definedName>
    <definedName name="IQ_RETURN_ASSETS_EST_TOTAL_REVISED_3MONTH" hidden="1">"c16542"</definedName>
    <definedName name="IQ_RETURN_ASSETS_EST_TOTAL_REVISED_3MONTH_THOM" hidden="1">"c17370"</definedName>
    <definedName name="IQ_RETURN_ASSETS_EST_TOTAL_REVISED_MONTH" hidden="1">"c16534"</definedName>
    <definedName name="IQ_RETURN_ASSETS_EST_TOTAL_REVISED_MONTH_THOM" hidden="1">"c17362"</definedName>
    <definedName name="IQ_RETURN_ASSETS_EST_UP_2MONTH" hidden="1">"c16536"</definedName>
    <definedName name="IQ_RETURN_ASSETS_EST_UP_2MONTH_THOM" hidden="1">"c17364"</definedName>
    <definedName name="IQ_RETURN_ASSETS_EST_UP_3MONTH" hidden="1">"c16540"</definedName>
    <definedName name="IQ_RETURN_ASSETS_EST_UP_3MONTH_THOM" hidden="1">"c17368"</definedName>
    <definedName name="IQ_RETURN_ASSETS_EST_UP_MONTH" hidden="1">"c16532"</definedName>
    <definedName name="IQ_RETURN_ASSETS_EST_UP_MONTH_THOM" hidden="1">"c17360"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THOM" hidden="1">"c4036"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THOM" hidden="1">"c4037"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THOM" hidden="1">"c4035"</definedName>
    <definedName name="IQ_RETURN_ASSETS_NUM_EST" hidden="1">"c3527"</definedName>
    <definedName name="IQ_RETURN_ASSETS_NUM_EST_THOM" hidden="1">"c4038"</definedName>
    <definedName name="IQ_RETURN_ASSETS_STDDEV_EST" hidden="1">"c3528"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NOTE" hidden="1">"c17544"</definedName>
    <definedName name="IQ_RETURN_EQUITY_DET_EST_NOTE_THOM" hidden="1">"c17592"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DOWN_2MONTH" hidden="1">"c16549"</definedName>
    <definedName name="IQ_RETURN_EQUITY_EST_DOWN_2MONTH_THOM" hidden="1">"c17377"</definedName>
    <definedName name="IQ_RETURN_EQUITY_EST_DOWN_3MONTH" hidden="1">"c16553"</definedName>
    <definedName name="IQ_RETURN_EQUITY_EST_DOWN_3MONTH_THOM" hidden="1">"c17381"</definedName>
    <definedName name="IQ_RETURN_EQUITY_EST_DOWN_MONTH" hidden="1">"c16545"</definedName>
    <definedName name="IQ_RETURN_EQUITY_EST_DOWN_MONTH_THOM" hidden="1">"c17373"</definedName>
    <definedName name="IQ_RETURN_EQUITY_EST_NUM_ANALYSTS_2MONTH" hidden="1">"c16547"</definedName>
    <definedName name="IQ_RETURN_EQUITY_EST_NUM_ANALYSTS_2MONTH_THOM" hidden="1">"c17375"</definedName>
    <definedName name="IQ_RETURN_EQUITY_EST_NUM_ANALYSTS_3MONTH" hidden="1">"c16551"</definedName>
    <definedName name="IQ_RETURN_EQUITY_EST_NUM_ANALYSTS_3MONTH_THOM" hidden="1">"c17379"</definedName>
    <definedName name="IQ_RETURN_EQUITY_EST_NUM_ANALYSTS_MONTH" hidden="1">"c16543"</definedName>
    <definedName name="IQ_RETURN_EQUITY_EST_NUM_ANALYSTS_MONTH_THOM" hidden="1">"c17371"</definedName>
    <definedName name="IQ_RETURN_EQUITY_EST_THOM" hidden="1">"c5479"</definedName>
    <definedName name="IQ_RETURN_EQUITY_EST_TOTAL_REVISED_2MONTH" hidden="1">"c16550"</definedName>
    <definedName name="IQ_RETURN_EQUITY_EST_TOTAL_REVISED_2MONTH_THOM" hidden="1">"c17378"</definedName>
    <definedName name="IQ_RETURN_EQUITY_EST_TOTAL_REVISED_3MONTH" hidden="1">"c16554"</definedName>
    <definedName name="IQ_RETURN_EQUITY_EST_TOTAL_REVISED_3MONTH_THOM" hidden="1">"c17382"</definedName>
    <definedName name="IQ_RETURN_EQUITY_EST_TOTAL_REVISED_MONTH" hidden="1">"c16546"</definedName>
    <definedName name="IQ_RETURN_EQUITY_EST_TOTAL_REVISED_MONTH_THOM" hidden="1">"c17374"</definedName>
    <definedName name="IQ_RETURN_EQUITY_EST_UP_2MONTH" hidden="1">"c16548"</definedName>
    <definedName name="IQ_RETURN_EQUITY_EST_UP_2MONTH_THOM" hidden="1">"c17376"</definedName>
    <definedName name="IQ_RETURN_EQUITY_EST_UP_3MONTH" hidden="1">"c16552"</definedName>
    <definedName name="IQ_RETURN_EQUITY_EST_UP_3MONTH_THOM" hidden="1">"c17380"</definedName>
    <definedName name="IQ_RETURN_EQUITY_EST_UP_MONTH" hidden="1">"c16544"</definedName>
    <definedName name="IQ_RETURN_EQUITY_EST_UP_MONTH_THOM" hidden="1">"c17372"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THOM" hidden="1">"c5283"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THOM" hidden="1">"c5284"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THOM" hidden="1">"c5282"</definedName>
    <definedName name="IQ_RETURN_EQUITY_NUM_EST" hidden="1">"c3533"</definedName>
    <definedName name="IQ_RETURN_EQUITY_NUM_EST_THOM" hidden="1">"c5285"</definedName>
    <definedName name="IQ_RETURN_EQUITY_STDDEV_EST" hidden="1">"c3534"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NOTE" hidden="1">"c17525"</definedName>
    <definedName name="IQ_REV_DET_EST_NOTE_THOM" hidden="1">"c17578"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THOM" hidden="1">"c5299"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EST_DOWN_2MONTH" hidden="1">"c16285"</definedName>
    <definedName name="IQ_REVENUE_EST_DOWN_2MONTH_CIQ" hidden="1">"c16609"</definedName>
    <definedName name="IQ_REVENUE_EST_DOWN_2MONTH_THOM" hidden="1">"c17149"</definedName>
    <definedName name="IQ_REVENUE_EST_DOWN_3MONTH" hidden="1">"c16289"</definedName>
    <definedName name="IQ_REVENUE_EST_DOWN_3MONTH_CIQ" hidden="1">"c16613"</definedName>
    <definedName name="IQ_REVENUE_EST_DOWN_3MONTH_THOM" hidden="1">"c17153"</definedName>
    <definedName name="IQ_REVENUE_EST_DOWN_MONTH" hidden="1">"c16281"</definedName>
    <definedName name="IQ_REVENUE_EST_DOWN_MONTH_CIQ" hidden="1">"c16605"</definedName>
    <definedName name="IQ_REVENUE_EST_DOWN_MONTH_THOM" hidden="1">"c17145"</definedName>
    <definedName name="IQ_REVENUE_EST_NOTE" hidden="1">"c17502"</definedName>
    <definedName name="IQ_REVENUE_EST_NOTE_CIQ" hidden="1">"c17455"</definedName>
    <definedName name="IQ_REVENUE_EST_NUM_ANALYSTS_2MONTH" hidden="1">"c16283"</definedName>
    <definedName name="IQ_REVENUE_EST_NUM_ANALYSTS_2MONTH_CIQ" hidden="1">"c16607"</definedName>
    <definedName name="IQ_REVENUE_EST_NUM_ANALYSTS_2MONTH_THOM" hidden="1">"c17147"</definedName>
    <definedName name="IQ_REVENUE_EST_NUM_ANALYSTS_3MONTH" hidden="1">"c16287"</definedName>
    <definedName name="IQ_REVENUE_EST_NUM_ANALYSTS_3MONTH_CIQ" hidden="1">"c16611"</definedName>
    <definedName name="IQ_REVENUE_EST_NUM_ANALYSTS_3MONTH_THOM" hidden="1">"c17151"</definedName>
    <definedName name="IQ_REVENUE_EST_NUM_ANALYSTS_MONTH" hidden="1">"c16279"</definedName>
    <definedName name="IQ_REVENUE_EST_NUM_ANALYSTS_MONTH_CIQ" hidden="1">"c16603"</definedName>
    <definedName name="IQ_REVENUE_EST_NUM_ANALYSTS_MONTH_THOM" hidden="1">"c17143"</definedName>
    <definedName name="IQ_REVENUE_EST_THOM" hidden="1">"c3652"</definedName>
    <definedName name="IQ_REVENUE_EST_TOTAL_REVISED_2MONTH" hidden="1">"c16286"</definedName>
    <definedName name="IQ_REVENUE_EST_TOTAL_REVISED_2MONTH_CIQ" hidden="1">"c16610"</definedName>
    <definedName name="IQ_REVENUE_EST_TOTAL_REVISED_2MONTH_THOM" hidden="1">"c17150"</definedName>
    <definedName name="IQ_REVENUE_EST_TOTAL_REVISED_3MONTH" hidden="1">"c16290"</definedName>
    <definedName name="IQ_REVENUE_EST_TOTAL_REVISED_3MONTH_CIQ" hidden="1">"c16614"</definedName>
    <definedName name="IQ_REVENUE_EST_TOTAL_REVISED_3MONTH_THOM" hidden="1">"c17154"</definedName>
    <definedName name="IQ_REVENUE_EST_TOTAL_REVISED_MONTH" hidden="1">"c16282"</definedName>
    <definedName name="IQ_REVENUE_EST_TOTAL_REVISED_MONTH_CIQ" hidden="1">"c16606"</definedName>
    <definedName name="IQ_REVENUE_EST_TOTAL_REVISED_MONTH_THOM" hidden="1">"c17146"</definedName>
    <definedName name="IQ_REVENUE_EST_UP_2MONTH" hidden="1">"c16284"</definedName>
    <definedName name="IQ_REVENUE_EST_UP_2MONTH_CIQ" hidden="1">"c16608"</definedName>
    <definedName name="IQ_REVENUE_EST_UP_2MONTH_THOM" hidden="1">"c17148"</definedName>
    <definedName name="IQ_REVENUE_EST_UP_3MONTH" hidden="1">"c16288"</definedName>
    <definedName name="IQ_REVENUE_EST_UP_3MONTH_CIQ" hidden="1">"c16612"</definedName>
    <definedName name="IQ_REVENUE_EST_UP_3MONTH_THOM" hidden="1">"c17152"</definedName>
    <definedName name="IQ_REVENUE_EST_UP_MONTH" hidden="1">"c16280"</definedName>
    <definedName name="IQ_REVENUE_EST_UP_MONTH_CIQ" hidden="1">"c16604"</definedName>
    <definedName name="IQ_REVENUE_EST_UP_MONTH_THOM" hidden="1">"c17144"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THOM" hidden="1">"c3654"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THOM" hidden="1">"c3655"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THOM" hidden="1">"c3653"</definedName>
    <definedName name="IQ_REVENUE_NUM_EST" hidden="1">"c1129"</definedName>
    <definedName name="IQ_REVENUE_NUM_EST_CIQ" hidden="1">"c3620"</definedName>
    <definedName name="IQ_REVENUE_NUM_EST_THOM" hidden="1">"c3656"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40387.6769097222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AFS_AMORT_COST_FFIEC" hidden="1">"c20488"</definedName>
    <definedName name="IQ_SECURITIES_AFS_FAIR_VAL_FFIEC" hidden="1">"c20453"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STARS_DESCRIPTION" hidden="1">"c17408"</definedName>
    <definedName name="IQ_SP_STARS_VALUE" hidden="1">"c17407"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NUM" hidden="1">"c1653"</definedName>
    <definedName name="IQ_TARGET_PRICE_NUM_CIQ" hidden="1">"c4661"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NOTE_THOM" hidden="1">"c17596"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THOM" hidden="1">"c4061"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THOM" hidden="1">"c4057"</definedName>
    <definedName name="IQ_TEV_EMPLOYEE_AVG" hidden="1">"c1225"</definedName>
    <definedName name="IQ_TEV_EST" hidden="1">"c4526"</definedName>
    <definedName name="IQ_TEV_EST_DOWN_2MONTH" hidden="1">"c16489"</definedName>
    <definedName name="IQ_TEV_EST_DOWN_2MONTH_THOM" hidden="1">"c17317"</definedName>
    <definedName name="IQ_TEV_EST_DOWN_3MONTH" hidden="1">"c16493"</definedName>
    <definedName name="IQ_TEV_EST_DOWN_3MONTH_THOM" hidden="1">"c17321"</definedName>
    <definedName name="IQ_TEV_EST_DOWN_MONTH" hidden="1">"c16485"</definedName>
    <definedName name="IQ_TEV_EST_DOWN_MONTH_THOM" hidden="1">"c17313"</definedName>
    <definedName name="IQ_TEV_EST_NUM_ANALYSTS_2MONTH" hidden="1">"c16487"</definedName>
    <definedName name="IQ_TEV_EST_NUM_ANALYSTS_2MONTH_THOM" hidden="1">"c17315"</definedName>
    <definedName name="IQ_TEV_EST_NUM_ANALYSTS_3MONTH" hidden="1">"c16491"</definedName>
    <definedName name="IQ_TEV_EST_NUM_ANALYSTS_3MONTH_THOM" hidden="1">"c17319"</definedName>
    <definedName name="IQ_TEV_EST_NUM_ANALYSTS_MONTH" hidden="1">"c16483"</definedName>
    <definedName name="IQ_TEV_EST_NUM_ANALYSTS_MONTH_THOM" hidden="1">"c17311"</definedName>
    <definedName name="IQ_TEV_EST_THOM" hidden="1">"c5529"</definedName>
    <definedName name="IQ_TEV_EST_TOTAL_REVISED_2MONTH" hidden="1">"c16490"</definedName>
    <definedName name="IQ_TEV_EST_TOTAL_REVISED_2MONTH_THOM" hidden="1">"c17318"</definedName>
    <definedName name="IQ_TEV_EST_TOTAL_REVISED_3MONTH" hidden="1">"c16494"</definedName>
    <definedName name="IQ_TEV_EST_TOTAL_REVISED_3MONTH_THOM" hidden="1">"c17322"</definedName>
    <definedName name="IQ_TEV_EST_TOTAL_REVISED_MONTH" hidden="1">"c16486"</definedName>
    <definedName name="IQ_TEV_EST_TOTAL_REVISED_MONTH_THOM" hidden="1">"c17314"</definedName>
    <definedName name="IQ_TEV_EST_UP_2MONTH" hidden="1">"c16488"</definedName>
    <definedName name="IQ_TEV_EST_UP_2MONTH_THOM" hidden="1">"c17316"</definedName>
    <definedName name="IQ_TEV_EST_UP_3MONTH" hidden="1">"c16492"</definedName>
    <definedName name="IQ_TEV_EST_UP_3MONTH_THOM" hidden="1">"c17320"</definedName>
    <definedName name="IQ_TEV_EST_UP_MONTH" hidden="1">"c16484"</definedName>
    <definedName name="IQ_TEV_EST_UP_MONTH_THOM" hidden="1">"c17312"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THOM" hidden="1">"c4058"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TDDEV_EST" hidden="1">"c4538"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jlj" localSheetId="7" hidden="1">{"scheduleB",#N/A,FALSE,"CTT_CLO"}</definedName>
    <definedName name="jjlj" hidden="1">{"scheduleB",#N/A,FALSE,"CTT_CLO"}</definedName>
    <definedName name="ladd" hidden="1">[4]TCTTOC!#REF!</definedName>
    <definedName name="meg" hidden="1">#REF!</definedName>
    <definedName name="Nov" localSheetId="7" hidden="1">{"Texas Sub_Consolidation",#N/A,TRUE,"Texas";"Texas Trial Balances",#N/A,TRUE,"Texas";"Texas Investment Analysis",#N/A,TRUE,"Texas";"Texas AJEs",#N/A,TRUE,"Texas";"Texas AJE Summary",#N/A,TRUE,"Texas";"Texas_P_L_Minority",#N/A,TRUE,"Texas"}</definedName>
    <definedName name="Nov" hidden="1">{"Texas Sub_Consolidation",#N/A,TRUE,"Texas";"Texas Trial Balances",#N/A,TRUE,"Texas";"Texas Investment Analysis",#N/A,TRUE,"Texas";"Texas AJEs",#N/A,TRUE,"Texas";"Texas AJE Summary",#N/A,TRUE,"Texas";"Texas_P_L_Minority",#N/A,TRUE,"Texas"}</definedName>
    <definedName name="p" localSheetId="7" hidden="1">{#N/A,#N/A,FALSE,"cover sheet";#N/A,#N/A,FALSE,"page 1";#N/A,#N/A,FALSE,"page 2";#N/A,#N/A,FALSE,"page 3";"page4a",#N/A,FALSE,"page 4";"page 5",#N/A,FALSE,"page 5 &amp; 6";"page 6",#N/A,FALSE,"page 5 &amp; 6";#N/A,#N/A,FALSE,"page 7";#N/A,#N/A,FALSE,"page 8";#N/A,#N/A,FALSE,"SCH15 RENT UP LOSS";#N/A,#N/A,FALSE,"page 9";#N/A,#N/A,FALSE,"SCH15 RENT UP LOSS";"prorent",#N/A,FALSE,"SCH 15 RENTAL ASSUMPTIONS";"rentblda",#N/A,FALSE,"SHEET 21 BLD A RENT UP";"rentb1",#N/A,FALSE,"SHEET 22 BLD B-1 RENT UP";"rentb2",#N/A,FALSE,"SHEET 23 BLD B-2 APARTMENT";"rentbldc",#N/A,FALSE,"SHEET 24 OFFICE BLDG C";"rentbldd",#N/A,FALSE,"SHEET 25 BLDG D";"rentblde1",#N/A,FALSE,"SHEET 26 BLDG E-1";"rentblde2",#N/A,FALSE,"SHEET 26 BLDG E-2";"rentbldgf",#N/A,FALSE,"SHEET 27 BLDG F";"rentbg",#N/A,FALSE,"B-GRADE CINEMA &amp; PARKING"}</definedName>
    <definedName name="p" hidden="1">{#N/A,#N/A,FALSE,"cover sheet";#N/A,#N/A,FALSE,"page 1";#N/A,#N/A,FALSE,"page 2";#N/A,#N/A,FALSE,"page 3";"page4a",#N/A,FALSE,"page 4";"page 5",#N/A,FALSE,"page 5 &amp; 6";"page 6",#N/A,FALSE,"page 5 &amp; 6";#N/A,#N/A,FALSE,"page 7";#N/A,#N/A,FALSE,"page 8";#N/A,#N/A,FALSE,"SCH15 RENT UP LOSS";#N/A,#N/A,FALSE,"page 9";#N/A,#N/A,FALSE,"SCH15 RENT UP LOSS";"prorent",#N/A,FALSE,"SCH 15 RENTAL ASSUMPTIONS";"rentblda",#N/A,FALSE,"SHEET 21 BLD A RENT UP";"rentb1",#N/A,FALSE,"SHEET 22 BLD B-1 RENT UP";"rentb2",#N/A,FALSE,"SHEET 23 BLD B-2 APARTMENT";"rentbldc",#N/A,FALSE,"SHEET 24 OFFICE BLDG C";"rentbldd",#N/A,FALSE,"SHEET 25 BLDG D";"rentblde1",#N/A,FALSE,"SHEET 26 BLDG E-1";"rentblde2",#N/A,FALSE,"SHEET 26 BLDG E-2";"rentbldgf",#N/A,FALSE,"SHEET 27 BLDG F";"rentbg",#N/A,FALSE,"B-GRADE CINEMA &amp; PARKING"}</definedName>
    <definedName name="Pship_EIN" hidden="1">[5]shtLookup!$B$35</definedName>
    <definedName name="Pship_NA2" hidden="1">[5]shtLookup!$B$31</definedName>
    <definedName name="rngEntityTypes" hidden="1">[6]shtLookup!$B$71:$B$80</definedName>
    <definedName name="rngStates" hidden="1">[7]shtLookup!$I$158:$I$208</definedName>
    <definedName name="rrg" hidden="1">#REF!</definedName>
    <definedName name="sa" localSheetId="7" hidden="1">{#N/A,#N/A,FALSE,"Aging Summary";#N/A,#N/A,FALSE,"Ratio Analysis";#N/A,#N/A,FALSE,"Test 120 Day Accts";#N/A,#N/A,FALSE,"Tickmarks"}</definedName>
    <definedName name="sa" hidden="1">{#N/A,#N/A,FALSE,"Aging Summary";#N/A,#N/A,FALSE,"Ratio Analysis";#N/A,#N/A,FALSE,"Test 120 Day Accts";#N/A,#N/A,FALSE,"Tickmarks"}</definedName>
    <definedName name="test" localSheetId="7" hidden="1">{#N/A,#N/A,FALSE,"Legal Entities";#N/A,#N/A,FALSE,"Departments";#N/A,#N/A,FALSE,"Chart of Accounts"}</definedName>
    <definedName name="test" hidden="1">{#N/A,#N/A,FALSE,"Legal Entities";#N/A,#N/A,FALSE,"Departments";#N/A,#N/A,FALSE,"Chart of Accounts"}</definedName>
    <definedName name="TextRefCopyRangeCount" hidden="1">9</definedName>
    <definedName name="wrn.2003._.Book." localSheetId="7" hidden="1">{"AMER_REG",#N/A,FALSE,"XNV";"CORP_SOL",#N/A,FALSE,"XNV";"INV_SVCS",#N/A,FALSE,"XNV";"REG_OPS",#N/A,FALSE,"XNV";"OTH_BU",#N/A,FALSE,"XNV"}</definedName>
    <definedName name="wrn.2003._.Book." hidden="1">{"AMER_REG",#N/A,FALSE,"XNV";"CORP_SOL",#N/A,FALSE,"XNV";"INV_SVCS",#N/A,FALSE,"XNV";"REG_OPS",#N/A,FALSE,"XNV";"OTH_BU",#N/A,FALSE,"XNV"}</definedName>
    <definedName name="wrn.617" localSheetId="7" hidden="1">{#N/A,#N/A,FALSE,"Income Stmt";#N/A,#N/A,FALSE,"Income Summary"}</definedName>
    <definedName name="wrn.617" hidden="1">{#N/A,#N/A,FALSE,"Income Stmt";#N/A,#N/A,FALSE,"Income Summary"}</definedName>
    <definedName name="wrn.AFI._.QUARTERLY._.REPORT." localSheetId="7" hidden="1">{#N/A,#N/A,TRUE,"TITLE";#N/A,#N/A,TRUE,"SCH 1";#N/A,#N/A,TRUE,"SCH 2";#N/A,#N/A,TRUE,"SCH 3";#N/A,#N/A,TRUE,"SCH3(A)"}</definedName>
    <definedName name="wrn.AFI._.QUARTERLY._.REPORT." hidden="1">{#N/A,#N/A,TRUE,"TITLE";#N/A,#N/A,TRUE,"SCH 1";#N/A,#N/A,TRUE,"SCH 2";#N/A,#N/A,TRUE,"SCH 3";#N/A,#N/A,TRUE,"SCH3(A)"}</definedName>
    <definedName name="wrn.Aging._.and._.Trend._.Analysis." localSheetId="7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7" hidden="1">{#N/A,#N/A,FALSE,"SCHEDULE A";"MINIMUM RENT",#N/A,FALSE,"SCHEDULES B &amp; C";"PERCENTAGE RENT",#N/A,FALSE,"SCHEDULES B &amp; C";#N/A,#N/A,FALSE,"SCHEDULE D";"SUMMARY SCHEDULE",#N/A,FALSE,"SCHEDULE E";#N/A,#N/A,FALSE,"SCHEDULE F";#N/A,#N/A,FALSE,"SCHEDULE G";"SUMMARY SCHEDULE",#N/A,FALSE,"SCHEDULE H";"SUMMARY SCHEDULE",#N/A,FALSE,"SCHEDULE I";#N/A,#N/A,FALSE,"SCHEDULE J";#N/A,#N/A,FALSE,"SCHEDULE 2";#N/A,#N/A,FALSE,"SCHEDULE 3";#N/A,#N/A,FALSE,"MARKETING I";#N/A,#N/A,FALSE,"MARKETING II";#N/A,#N/A,FALSE,"MARKETING III"}</definedName>
    <definedName name="wrn.ALL." hidden="1">{#N/A,#N/A,FALSE,"SCHEDULE A";"MINIMUM RENT",#N/A,FALSE,"SCHEDULES B &amp; C";"PERCENTAGE RENT",#N/A,FALSE,"SCHEDULES B &amp; C";#N/A,#N/A,FALSE,"SCHEDULE D";"SUMMARY SCHEDULE",#N/A,FALSE,"SCHEDULE E";#N/A,#N/A,FALSE,"SCHEDULE F";#N/A,#N/A,FALSE,"SCHEDULE G";"SUMMARY SCHEDULE",#N/A,FALSE,"SCHEDULE H";"SUMMARY SCHEDULE",#N/A,FALSE,"SCHEDULE I";#N/A,#N/A,FALSE,"SCHEDULE J";#N/A,#N/A,FALSE,"SCHEDULE 2";#N/A,#N/A,FALSE,"SCHEDULE 3";#N/A,#N/A,FALSE,"MARKETING I";#N/A,#N/A,FALSE,"MARKETING II";#N/A,#N/A,FALSE,"MARKETING III"}</definedName>
    <definedName name="wrn.All._.Reports." localSheetId="7" hidden="1">{#N/A,#N/A,FALSE,"1029900";#N/A,#N/A,FALSE,"1400110";#N/A,#N/A,FALSE,"1400120";#N/A,#N/A,FALSE,"1400130";#N/A,#N/A,FALSE,"1400140";#N/A,#N/A,FALSE,"2000900";#N/A,#N/A,FALSE,"3100000";#N/A,#N/A,FALSE,"3150000";#N/A,#N/A,FALSE,"3200000";#N/A,#N/A,FALSE,"Deprec."}</definedName>
    <definedName name="wrn.All._.Reports." hidden="1">{#N/A,#N/A,FALSE,"1029900";#N/A,#N/A,FALSE,"1400110";#N/A,#N/A,FALSE,"1400120";#N/A,#N/A,FALSE,"1400130";#N/A,#N/A,FALSE,"1400140";#N/A,#N/A,FALSE,"2000900";#N/A,#N/A,FALSE,"3100000";#N/A,#N/A,FALSE,"3150000";#N/A,#N/A,FALSE,"3200000";#N/A,#N/A,FALSE,"Deprec."}</definedName>
    <definedName name="wrn.All._.Three._.Sheets." localSheetId="7" hidden="1">{#N/A,#N/A,FALSE,"Legal Entities";#N/A,#N/A,FALSE,"Departments";#N/A,#N/A,FALSE,"Chart of Accounts"}</definedName>
    <definedName name="wrn.All._.Three._.Sheets." hidden="1">{#N/A,#N/A,FALSE,"Legal Entities";#N/A,#N/A,FALSE,"Departments";#N/A,#N/A,FALSE,"Chart of Accounts"}</definedName>
    <definedName name="wrn.BU_Report_Book." localSheetId="7" hidden="1">{"Total_IMS (XNV)",#N/A,FALSE,"XNV";"Total_USA_IMS (XNV)",#N/A,FALSE,"XNV";"Total_LIM (XNV)",#N/A,FALSE,"XNV";"Total_USA_LIM (XNV)",#N/A,FALSE,"XNV";"Total_USA_Public_Equity (XNV)",#N/A,FALSE,"XNV";"IMS_Infrastructure (XNV)",#N/A,FALSE,"XNV";"Total_Europe_LIM (XNV)",#N/A,FALSE,"XNV";"Total_Europe_Private (XNV)",#N/A,FALSE,"XNV"}</definedName>
    <definedName name="wrn.BU_Report_Book." hidden="1">{"Total_IMS (XNV)",#N/A,FALSE,"XNV";"Total_USA_IMS (XNV)",#N/A,FALSE,"XNV";"Total_LIM (XNV)",#N/A,FALSE,"XNV";"Total_USA_LIM (XNV)",#N/A,FALSE,"XNV";"Total_USA_Public_Equity (XNV)",#N/A,FALSE,"XNV";"IMS_Infrastructure (XNV)",#N/A,FALSE,"XNV";"Total_Europe_LIM (XNV)",#N/A,FALSE,"XNV";"Total_Europe_Private (XNV)",#N/A,FALSE,"XNV"}</definedName>
    <definedName name="wrn.BU_Report_Book_2" localSheetId="7" hidden="1">{"Total_IMS (XNV)",#N/A,FALSE,"XNV";"Total_USA_IMS (XNV)",#N/A,FALSE,"XNV";"Total_LIM (XNV)",#N/A,FALSE,"XNV";"Total_USA_LIM (XNV)",#N/A,FALSE,"XNV";"Total_USA_Public_Equity (XNV)",#N/A,FALSE,"XNV";"IMS_Infrastructure (XNV)",#N/A,FALSE,"XNV";"Total_Europe_LIM (XNV)",#N/A,FALSE,"XNV";"Total_Europe_Private (XNV)",#N/A,FALSE,"XNV"}</definedName>
    <definedName name="wrn.BU_Report_Book_2" hidden="1">{"Total_IMS (XNV)",#N/A,FALSE,"XNV";"Total_USA_IMS (XNV)",#N/A,FALSE,"XNV";"Total_LIM (XNV)",#N/A,FALSE,"XNV";"Total_USA_LIM (XNV)",#N/A,FALSE,"XNV";"Total_USA_Public_Equity (XNV)",#N/A,FALSE,"XNV";"IMS_Infrastructure (XNV)",#N/A,FALSE,"XNV";"Total_Europe_LIM (XNV)",#N/A,FALSE,"XNV";"Total_Europe_Private (XNV)",#N/A,FALSE,"XNV"}</definedName>
    <definedName name="wrn.CAPREIT." localSheetId="7" hidden="1">{#N/A,#N/A,FALSE,"CAPREIT"}</definedName>
    <definedName name="wrn.CAPREIT." hidden="1">{#N/A,#N/A,FALSE,"CAPREIT"}</definedName>
    <definedName name="wrn.CAPREIT2" localSheetId="7" hidden="1">{#N/A,#N/A,FALSE,"CAPREIT"}</definedName>
    <definedName name="wrn.CAPREIT2" hidden="1">{#N/A,#N/A,FALSE,"CAPREIT"}</definedName>
    <definedName name="wrn.closing._.statement." localSheetId="7" hidden="1">{"page1",#N/A,FALSE,"CTT_CLO";"page2",#N/A,FALSE,"CTT_CLO"}</definedName>
    <definedName name="wrn.closing._.statement." hidden="1">{"page1",#N/A,FALSE,"CTT_CLO";"page2",#N/A,FALSE,"CTT_CLO"}</definedName>
    <definedName name="wrn.DETAIL._.SCHEDULES." localSheetId="7" hidden="1">{"ACCOUNT DETAIL",#N/A,FALSE,"SCHEDULE E";"ACCOUNT DETAIL",#N/A,FALSE,"SCHEDULE G";"ACCOUNT DETAIL",#N/A,FALSE,"SCHEDULE H";"ACCOUNT DETAIL",#N/A,FALSE,"SCHEDULE I"}</definedName>
    <definedName name="wrn.DETAIL._.SCHEDULES." hidden="1">{"ACCOUNT DETAIL",#N/A,FALSE,"SCHEDULE E";"ACCOUNT DETAIL",#N/A,FALSE,"SCHEDULE G";"ACCOUNT DETAIL",#N/A,FALSE,"SCHEDULE H";"ACCOUNT DETAIL",#N/A,FALSE,"SCHEDULE I"}</definedName>
    <definedName name="wrn.Disbursement." localSheetId="7" hidden="1">{#N/A,#N/A,TRUE,"Disbursement"}</definedName>
    <definedName name="wrn.Disbursement." hidden="1">{#N/A,#N/A,TRUE,"Disbursement"}</definedName>
    <definedName name="wrn.Financials." localSheetId="7" hidden="1">{#N/A,#N/A,FALSE,"Income Stmt";#N/A,#N/A,FALSE,"Income Summary"}</definedName>
    <definedName name="wrn.Financials." hidden="1">{#N/A,#N/A,FALSE,"Income Stmt";#N/A,#N/A,FALSE,"Income Summary"}</definedName>
    <definedName name="wrn.First._.Quarter._.Balance._.Sheet." localSheetId="7" hidden="1">{"March 31, 1999",#N/A,FALSE,"Balance Sheet"}</definedName>
    <definedName name="wrn.First._.Quarter._.Balance._.Sheet." hidden="1">{"March 31, 1999",#N/A,FALSE,"Balance Sheet"}</definedName>
    <definedName name="wrn.First._.Quarter._.Consolidated." localSheetId="7" hidden="1">{"Consolidated March 31, 1999",#N/A,FALSE,"Balance Sheet"}</definedName>
    <definedName name="wrn.First._.Quarter._.Consolidated." hidden="1">{"Consolidated March 31, 1999",#N/A,FALSE,"Balance Sheet"}</definedName>
    <definedName name="wrn.First._.Quarter._.Consolidated._.Inc._.Stmt." localSheetId="7" hidden="1">{"Consol. March 31, 1999 I/S",#N/A,FALSE,"Inc_Stmt 1Q"}</definedName>
    <definedName name="wrn.First._.Quarter._.Consolidated._.Inc._.Stmt." hidden="1">{"Consol. March 31, 1999 I/S",#N/A,FALSE,"Inc_Stmt 1Q"}</definedName>
    <definedName name="wrn.First._.Quarter._.Inc.._.Stmt.." localSheetId="7" hidden="1">{"March 31, 1999 I/S",#N/A,FALSE,"Inc_Stmt 1Q"}</definedName>
    <definedName name="wrn.First._.Quarter._.Inc.._.Stmt.." hidden="1">{"March 31, 1999 I/S",#N/A,FALSE,"Inc_Stmt 1Q"}</definedName>
    <definedName name="wrn.Fourth._.Qtr.._.Consol.._.Inc.._.Stmt.." localSheetId="7" hidden="1">{"Consol. Dec. 31, 1999 I/S",#N/A,FALSE,"Inc_Stmt 4Q"}</definedName>
    <definedName name="wrn.Fourth._.Qtr.._.Consol.._.Inc.._.Stmt.." hidden="1">{"Consol. Dec. 31, 1999 I/S",#N/A,FALSE,"Inc_Stmt 4Q"}</definedName>
    <definedName name="wrn.Fourth._.Qtr.._.Inc.._.Stmt.." localSheetId="7" hidden="1">{"December 31, 1999 I/S",#N/A,FALSE,"Inc_Stmt 4Q"}</definedName>
    <definedName name="wrn.Fourth._.Qtr.._.Inc.._.Stmt.." hidden="1">{"December 31, 1999 I/S",#N/A,FALSE,"Inc_Stmt 4Q"}</definedName>
    <definedName name="wrn.Fourth._.Quarter._.Balance._.Sheet." localSheetId="7" hidden="1">{"December 31, 1999",#N/A,FALSE,"Balance Sheet"}</definedName>
    <definedName name="wrn.Fourth._.Quarter._.Balance._.Sheet." hidden="1">{"December 31, 1999",#N/A,FALSE,"Balance Sheet"}</definedName>
    <definedName name="wrn.Fourth._.Quarter._.Consolidated." localSheetId="7" hidden="1">{"Consolidated December 31, 1999",#N/A,FALSE,"Balance Sheet"}</definedName>
    <definedName name="wrn.Fourth._.Quarter._.Consolidated." hidden="1">{"Consolidated December 31, 1999",#N/A,FALSE,"Balance Sheet"}</definedName>
    <definedName name="wrn.gros." localSheetId="7" hidden="1">{#N/A,#N/A,FALSE,"Sch01";#N/A,#N/A,FALSE,"Sch02";#N/A,#N/A,FALSE,"Sch04";#N/A,#N/A,FALSE,"Sch05";#N/A,#N/A,FALSE,"Sch05a";#N/A,#N/A,FALSE,"Sch06";#N/A,#N/A,FALSE,"Sch07";#N/A,#N/A,FALSE,"Sch08";#N/A,#N/A,FALSE,"Sch09";#N/A,#N/A,FALSE,"Sch10";#N/A,#N/A,FALSE,"Sch11";#N/A,#N/A,FALSE,"Sch12";#N/A,#N/A,FALSE,"Sch-C";#N/A,#N/A,FALSE,"Sch-E"}</definedName>
    <definedName name="wrn.gros." hidden="1">{#N/A,#N/A,FALSE,"Sch01";#N/A,#N/A,FALSE,"Sch02";#N/A,#N/A,FALSE,"Sch04";#N/A,#N/A,FALSE,"Sch05";#N/A,#N/A,FALSE,"Sch05a";#N/A,#N/A,FALSE,"Sch06";#N/A,#N/A,FALSE,"Sch07";#N/A,#N/A,FALSE,"Sch08";#N/A,#N/A,FALSE,"Sch09";#N/A,#N/A,FALSE,"Sch10";#N/A,#N/A,FALSE,"Sch11";#N/A,#N/A,FALSE,"Sch12";#N/A,#N/A,FALSE,"Sch-C";#N/A,#N/A,FALSE,"Sch-E"}</definedName>
    <definedName name="wrn.LETTERED." localSheetId="7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ETTERE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MARKETING." localSheetId="7" hidden="1">{#N/A,#N/A,FALSE,"MARKETING I";#N/A,#N/A,FALSE,"MARKETING II";#N/A,#N/A,FALSE,"MARKETING III"}</definedName>
    <definedName name="wrn.MARKETING." hidden="1">{#N/A,#N/A,FALSE,"MARKETING I";#N/A,#N/A,FALSE,"MARKETING II";#N/A,#N/A,FALSE,"MARKETING III"}</definedName>
    <definedName name="wrn.MINRENT." localSheetId="7" hidden="1">{"MINRENT2",#N/A,FALSE,"SCHEDULE B"}</definedName>
    <definedName name="wrn.MINRENT." hidden="1">{"MINRENT2",#N/A,FALSE,"SCHEDULE B"}</definedName>
    <definedName name="wrn.Monthly._.File." localSheetId="7" hidden="1">{#N/A,#N/A,FALSE,"114001";#N/A,#N/A,FALSE,"115110";#N/A,#N/A,FALSE,"120100";#N/A,#N/A,FALSE,"121000";#N/A,#N/A,FALSE,"122100";#N/A,#N/A,FALSE,"211001";#N/A,#N/A,FALSE,"211002";#N/A,#N/A,FALSE,"211110";#N/A,#N/A,FALSE,"211200"}</definedName>
    <definedName name="wrn.Monthly._.File." hidden="1">{#N/A,#N/A,FALSE,"114001";#N/A,#N/A,FALSE,"115110";#N/A,#N/A,FALSE,"120100";#N/A,#N/A,FALSE,"121000";#N/A,#N/A,FALSE,"122100";#N/A,#N/A,FALSE,"211001";#N/A,#N/A,FALSE,"211002";#N/A,#N/A,FALSE,"211110";#N/A,#N/A,FALSE,"211200"}</definedName>
    <definedName name="wrn.new._.report." localSheetId="7" hidden="1">{#N/A,#N/A,FALSE,"PROJECT BUDET";#N/A,#N/A,FALSE,"page 8";#N/A,#N/A,FALSE,"page 9";"page 1",#N/A,FALSE,"page 11,12,13,14";"page 2",#N/A,FALSE,"page 11,12,13,14";"page 3",#N/A,FALSE,"page 11,12,13,14";"page 4",#N/A,FALSE,"page 11,12,13,14";#N/A,#N/A,FALSE,"page 10";#N/A,#N/A,FALSE,"PAGE 18 &amp; 19";"PAGE15",#N/A,FALSE,"page 15,16,17";"PAGE16",#N/A,FALSE,"page 15,16,17";"PAGE17",#N/A,FALSE,"page 15,16,17";"PAGE18",#N/A,FALSE,"page 15,16,17";#N/A,#N/A,FALSE,"page 20";#N/A,#N/A,FALSE,"page 21";#N/A,#N/A,FALSE,"page 22";#N/A,#N/A,FALSE,"page 23";#N/A,#N/A,FALSE,"page 24";#N/A,#N/A,FALSE,"page 25";#N/A,#N/A,FALSE,"page 26";#N/A,#N/A,FALSE,"page 27";#N/A,#N/A,FALSE,"page 28";#N/A,#N/A,FALSE,"page 29";#N/A,#N/A,FALSE,"page 30";#N/A,#N/A,FALSE,"page 31"}</definedName>
    <definedName name="wrn.new._.report." hidden="1">{#N/A,#N/A,FALSE,"PROJECT BUDET";#N/A,#N/A,FALSE,"page 8";#N/A,#N/A,FALSE,"page 9";"page 1",#N/A,FALSE,"page 11,12,13,14";"page 2",#N/A,FALSE,"page 11,12,13,14";"page 3",#N/A,FALSE,"page 11,12,13,14";"page 4",#N/A,FALSE,"page 11,12,13,14";#N/A,#N/A,FALSE,"page 10";#N/A,#N/A,FALSE,"PAGE 18 &amp; 19";"PAGE15",#N/A,FALSE,"page 15,16,17";"PAGE16",#N/A,FALSE,"page 15,16,17";"PAGE17",#N/A,FALSE,"page 15,16,17";"PAGE18",#N/A,FALSE,"page 15,16,17";#N/A,#N/A,FALSE,"page 20";#N/A,#N/A,FALSE,"page 21";#N/A,#N/A,FALSE,"page 22";#N/A,#N/A,FALSE,"page 23";#N/A,#N/A,FALSE,"page 24";#N/A,#N/A,FALSE,"page 25";#N/A,#N/A,FALSE,"page 26";#N/A,#N/A,FALSE,"page 27";#N/A,#N/A,FALSE,"page 28";#N/A,#N/A,FALSE,"page 29";#N/A,#N/A,FALSE,"page 30";#N/A,#N/A,FALSE,"page 31"}</definedName>
    <definedName name="wrn.PERCENTAGE._.RENT." localSheetId="7" hidden="1">{"PERCENTAGE RENT",#N/A,TRUE,"SCHEDULE B"}</definedName>
    <definedName name="wrn.PERCENTAGE._.RENT." hidden="1">{"PERCENTAGE RENT",#N/A,TRUE,"SCHEDULE B"}</definedName>
    <definedName name="wrn.RATES." localSheetId="7" hidden="1">{"RATES",#N/A,FALSE,"RECOVERY RATES";"CONTRIBUTIONS",#N/A,FALSE,"RECOVERY RATES";"GLA CATEGORY SUMMARY",#N/A,FALSE,"RECOVERY RATES"}</definedName>
    <definedName name="wrn.RATES." hidden="1">{"RATES",#N/A,FALSE,"RECOVERY RATES";"CONTRIBUTIONS",#N/A,FALSE,"RECOVERY RATES";"GLA CATEGORY SUMMARY",#N/A,FALSE,"RECOVERY RATES"}</definedName>
    <definedName name="wrn.SCHAs." localSheetId="7" hidden="1">{"ACCOUNTING COPY",#N/A,FALSE,"SCHEDULE A";"FINANCE COPY",#N/A,FALSE,"SCHEDULE A";"P.L. COPY",#N/A,FALSE,"SCHEDULE A"}</definedName>
    <definedName name="wrn.SCHAs." hidden="1">{"ACCOUNTING COPY",#N/A,FALSE,"SCHEDULE A";"FINANCE COPY",#N/A,FALSE,"SCHEDULE A";"P.L. COPY",#N/A,FALSE,"SCHEDULE A"}</definedName>
    <definedName name="wrn.SCHEDULE._.H." localSheetId="7" hidden="1">{"ACCOUNT DETAIL",#N/A,FALSE,"SCHEDULE E";"ACCOUNT DETAIL",#N/A,FALSE,"SCHEDULE G";"ACCOUNT DETAIL",#N/A,FALSE,"SCHEDULE H";"ACCOUNT DETAIL",#N/A,FALSE,"SCHEDULE I"}</definedName>
    <definedName name="wrn.SCHEDULE._.H." hidden="1">{"ACCOUNT DETAIL",#N/A,FALSE,"SCHEDULE E";"ACCOUNT DETAIL",#N/A,FALSE,"SCHEDULE G";"ACCOUNT DETAIL",#N/A,FALSE,"SCHEDULE H";"ACCOUNT DETAIL",#N/A,FALSE,"SCHEDULE I"}</definedName>
    <definedName name="wrn.scheduleA." localSheetId="7" hidden="1">{"scheduleA",#N/A,FALSE,"CTT_CLO"}</definedName>
    <definedName name="wrn.scheduleA." hidden="1">{"scheduleA",#N/A,FALSE,"CTT_CLO"}</definedName>
    <definedName name="wrn.scheduleB." localSheetId="7" hidden="1">{"scheduleB",#N/A,FALSE,"CTT_CLO"}</definedName>
    <definedName name="wrn.scheduleB." hidden="1">{"scheduleB",#N/A,FALSE,"CTT_CLO"}</definedName>
    <definedName name="wrn.scheduleEF." localSheetId="7" hidden="1">{"scheduleEF",#N/A,FALSE,"CTT_CLO"}</definedName>
    <definedName name="wrn.scheduleEF." hidden="1">{"scheduleEF",#N/A,FALSE,"CTT_CLO"}</definedName>
    <definedName name="wrn.scheduleF." localSheetId="7" hidden="1">{"scheduleF",#N/A,FALSE,"CTT_CLO"}</definedName>
    <definedName name="wrn.scheduleF." hidden="1">{"scheduleF",#N/A,FALSE,"CTT_CLO"}</definedName>
    <definedName name="wrn.schedules." localSheetId="7" hidden="1">{"schedules",#N/A,FALSE,"CTT_CLO";"scheduleA",#N/A,FALSE,"CTT_CLO";"scheduleB",#N/A,FALSE,"CTT_CLO";"scheduleCD",#N/A,FALSE,"CTT_CLO";"scheduleEF",#N/A,FALSE,"CTT_CLO"}</definedName>
    <definedName name="wrn.schedules." hidden="1">{"schedules",#N/A,FALSE,"CTT_CLO";"scheduleA",#N/A,FALSE,"CTT_CLO";"scheduleB",#N/A,FALSE,"CTT_CLO";"scheduleCD",#N/A,FALSE,"CTT_CLO";"scheduleEF",#N/A,FALSE,"CTT_CLO"}</definedName>
    <definedName name="wrn.SCHEDULES._.ABC." localSheetId="7" hidden="1">{#N/A,#N/A,FALSE,"SCHEDULE A";"MINIMUM RENT",#N/A,FALSE,"SCHEDULES B &amp; C";"PERCENTAGE RENT",#N/A,FALSE,"SCHEDULES B &amp; C"}</definedName>
    <definedName name="wrn.SCHEDULES._.ABC." hidden="1">{#N/A,#N/A,FALSE,"SCHEDULE A";"MINIMUM RENT",#N/A,FALSE,"SCHEDULES B &amp; C";"PERCENTAGE RENT",#N/A,FALSE,"SCHEDULES B &amp; C"}</definedName>
    <definedName name="wrn.Second._.Qtr.._.Consol.._.Inc.._.Stmt.." localSheetId="7" hidden="1">{"Consol. June 30, 1999 I/S",#N/A,FALSE,"Inc_Stmt 2Q"}</definedName>
    <definedName name="wrn.Second._.Qtr.._.Consol.._.Inc.._.Stmt.." hidden="1">{"Consol. June 30, 1999 I/S",#N/A,FALSE,"Inc_Stmt 2Q"}</definedName>
    <definedName name="wrn.Second._.Quarter._.Balance._.Sheet." localSheetId="7" hidden="1">{"June 30, 1999",#N/A,FALSE,"Balance Sheet"}</definedName>
    <definedName name="wrn.Second._.Quarter._.Balance._.Sheet." hidden="1">{"June 30, 1999",#N/A,FALSE,"Balance Sheet"}</definedName>
    <definedName name="wrn.Second._.Quarter._.Consolidated." localSheetId="7" hidden="1">{"Consolidated June 30, 1999",#N/A,FALSE,"Balance Sheet"}</definedName>
    <definedName name="wrn.Second._.Quarter._.Consolidated." hidden="1">{"Consolidated June 30, 1999",#N/A,FALSE,"Balance Sheet"}</definedName>
    <definedName name="wrn.Second._.Quarter._.Inc.._.Stmt.." localSheetId="7" hidden="1">{"June 30, 1999 I/S",#N/A,FALSE,"Inc_Stmt 2Q"}</definedName>
    <definedName name="wrn.Second._.Quarter._.Inc.._.Stmt.." hidden="1">{"June 30, 1999 I/S",#N/A,FALSE,"Inc_Stmt 2Q"}</definedName>
    <definedName name="wrn.sony11.09." localSheetId="7" hidden="1">{#N/A,#N/A,FALSE,"cover sheet";#N/A,#N/A,FALSE,"page 1";#N/A,#N/A,FALSE,"page 2";#N/A,#N/A,FALSE,"page 3";"page4a",#N/A,FALSE,"page 4";"page 5",#N/A,FALSE,"page 5 &amp; 6";"page 6",#N/A,FALSE,"page 5 &amp; 6";#N/A,#N/A,FALSE,"page 7";#N/A,#N/A,FALSE,"page 8";#N/A,#N/A,FALSE,"SCH15 RENT UP LOSS";#N/A,#N/A,FALSE,"page 9";#N/A,#N/A,FALSE,"SCH15 RENT UP LOSS";"prorent",#N/A,FALSE,"SCH 15 RENTAL ASSUMPTIONS";"rentblda",#N/A,FALSE,"SHEET 21 BLD A RENT UP";"rentb1",#N/A,FALSE,"SHEET 22 BLD B-1 RENT UP";"rentb2",#N/A,FALSE,"SHEET 23 BLD B-2 APARTMENT";"rentbldc",#N/A,FALSE,"SHEET 24 OFFICE BLDG C";"rentbldd",#N/A,FALSE,"SHEET 25 BLDG D";"rentblde1",#N/A,FALSE,"SHEET 26 BLDG E-1";"rentblde2",#N/A,FALSE,"SHEET 26 BLDG E-2";"rentbldgf",#N/A,FALSE,"SHEET 27 BLDG F";"rentbg",#N/A,FALSE,"B-GRADE CINEMA &amp; PARKING"}</definedName>
    <definedName name="wrn.sony11.09." hidden="1">{#N/A,#N/A,FALSE,"cover sheet";#N/A,#N/A,FALSE,"page 1";#N/A,#N/A,FALSE,"page 2";#N/A,#N/A,FALSE,"page 3";"page4a",#N/A,FALSE,"page 4";"page 5",#N/A,FALSE,"page 5 &amp; 6";"page 6",#N/A,FALSE,"page 5 &amp; 6";#N/A,#N/A,FALSE,"page 7";#N/A,#N/A,FALSE,"page 8";#N/A,#N/A,FALSE,"SCH15 RENT UP LOSS";#N/A,#N/A,FALSE,"page 9";#N/A,#N/A,FALSE,"SCH15 RENT UP LOSS";"prorent",#N/A,FALSE,"SCH 15 RENTAL ASSUMPTIONS";"rentblda",#N/A,FALSE,"SHEET 21 BLD A RENT UP";"rentb1",#N/A,FALSE,"SHEET 22 BLD B-1 RENT UP";"rentb2",#N/A,FALSE,"SHEET 23 BLD B-2 APARTMENT";"rentbldc",#N/A,FALSE,"SHEET 24 OFFICE BLDG C";"rentbldd",#N/A,FALSE,"SHEET 25 BLDG D";"rentblde1",#N/A,FALSE,"SHEET 26 BLDG E-1";"rentblde2",#N/A,FALSE,"SHEET 26 BLDG E-2";"rentbldgf",#N/A,FALSE,"SHEET 27 BLDG F";"rentbg",#N/A,FALSE,"B-GRADE CINEMA &amp; PARKING"}</definedName>
    <definedName name="wrn.taxes." localSheetId="7" hidden="1">{"taxes",#N/A,FALSE,"CTT_CLO"}</definedName>
    <definedName name="wrn.taxes." hidden="1">{"taxes",#N/A,FALSE,"CTT_CLO"}</definedName>
    <definedName name="wrn.TEST." localSheetId="7" hidden="1">{#N/A,#N/A,FALSE,"SCHEDULE G"}</definedName>
    <definedName name="wrn.TEST." hidden="1">{#N/A,#N/A,FALSE,"SCHEDULE G"}</definedName>
    <definedName name="wrn.Texas._.All." localSheetId="7" hidden="1">{"Texas Sub_Consolidation",#N/A,TRUE,"Texas";"Texas Trial Balances",#N/A,TRUE,"Texas";"Texas Investment Analysis",#N/A,TRUE,"Texas";"Texas AJEs",#N/A,TRUE,"Texas";"Texas AJE Summary",#N/A,TRUE,"Texas";"Texas_P_L_Minority",#N/A,TRUE,"Texas"}</definedName>
    <definedName name="wrn.Texas._.All." hidden="1">{"Texas Sub_Consolidation",#N/A,TRUE,"Texas";"Texas Trial Balances",#N/A,TRUE,"Texas";"Texas Investment Analysis",#N/A,TRUE,"Texas";"Texas AJEs",#N/A,TRUE,"Texas";"Texas AJE Summary",#N/A,TRUE,"Texas";"Texas_P_L_Minority",#N/A,TRUE,"Texas"}</definedName>
    <definedName name="wrn.Third._.Qtr.._.Consol.._.Inc.._.Stmt.." localSheetId="7" hidden="1">{"Consol. Sept. 30, 1999 I/S",#N/A,FALSE,"Inc_Stmt 3Q"}</definedName>
    <definedName name="wrn.Third._.Qtr.._.Consol.._.Inc.._.Stmt.." hidden="1">{"Consol. Sept. 30, 1999 I/S",#N/A,FALSE,"Inc_Stmt 3Q"}</definedName>
    <definedName name="wrn.Third._.Qtr.._.Inc.._.Stmt.." localSheetId="7" hidden="1">{"September 30, 1999 I/S",#N/A,FALSE,"Inc_Stmt 3Q"}</definedName>
    <definedName name="wrn.Third._.Qtr.._.Inc.._.Stmt.." hidden="1">{"September 30, 1999 I/S",#N/A,FALSE,"Inc_Stmt 3Q"}</definedName>
    <definedName name="wrn.Third._.Quarter._.Balance._.Sheet." localSheetId="7" hidden="1">{"September 30, 1999",#N/A,FALSE,"Balance Sheet"}</definedName>
    <definedName name="wrn.Third._.Quarter._.Balance._.Sheet." hidden="1">{"September 30, 1999",#N/A,FALSE,"Balance Sheet"}</definedName>
    <definedName name="wrn.Third._.Quarter._.Consolidated." localSheetId="7" hidden="1">{"Consolidated September 30, 1999",#N/A,FALSE,"Balance Sheet"}</definedName>
    <definedName name="wrn.Third._.Quarter._.Consolidated." hidden="1">{"Consolidated September 30, 1999",#N/A,FALSE,"Balance Sheet"}</definedName>
    <definedName name="wrn.Third._Qtr.._.Inc.._.Stmt_NEW" localSheetId="7" hidden="1">{"September 30, 1999 I/S",#N/A,FALSE,"Inc_Stmt 3Q"}</definedName>
    <definedName name="wrn.Third._Qtr.._.Inc.._.Stmt_NEW" hidden="1">{"September 30, 1999 I/S",#N/A,FALSE,"Inc_Stmt 3Q"}</definedName>
    <definedName name="wrn.total._.closing." localSheetId="7" hidden="1">{"page1",#N/A,FALSE,"CTT_CLO";"page2",#N/A,FALSE,"CTT_CLO";"schedules",#N/A,FALSE,"CTT_CLO";"scheduleA",#N/A,FALSE,"CTT_CLO";"scheduleBC",#N/A,FALSE,"CTT_CLO";"scheduleDE",#N/A,FALSE,"CTT_CLO";"scheduleF",#N/A,FALSE,"CTT_CLO"}</definedName>
    <definedName name="wrn.total._.closing." hidden="1">{"page1",#N/A,FALSE,"CTT_CLO";"page2",#N/A,FALSE,"CTT_CLO";"schedules",#N/A,FALSE,"CTT_CLO";"scheduleA",#N/A,FALSE,"CTT_CLO";"scheduleBC",#N/A,FALSE,"CTT_CLO";"scheduleDE",#N/A,FALSE,"CTT_CLO";"scheduleF",#N/A,FALSE,"CTT_CLO"}</definedName>
    <definedName name="wrn.Total._.F_CS." localSheetId="7" hidden="1">{"c&amp;FS_total",#N/A,FALSE,"F&amp;CS-lc";"C&amp;FS_business",#N/A,FALSE,"F&amp;CS-lc";"C&amp;FS_infrastructure",#N/A,FALSE,"F&amp;CS-lc"}</definedName>
    <definedName name="wrn.Total._.F_CS." hidden="1">{"c&amp;FS_total",#N/A,FALSE,"F&amp;CS-lc";"C&amp;FS_business",#N/A,FALSE,"F&amp;CS-lc";"C&amp;FS_infrastructure",#N/A,FALSE,"F&amp;CS-lc"}</definedName>
    <definedName name="wrn.Total._.F_CSUsdollar." localSheetId="7" hidden="1">{"F&amp;CS_total_US$",#N/A,FALSE,"F&amp;CS-US$";"F&amp;CS_business_US$",#N/A,FALSE,"F&amp;CS-US$";"F&amp;CS_infrastructure_US$",#N/A,FALSE,"F&amp;CS-US$"}</definedName>
    <definedName name="wrn.Total._.F_CSUsdollar." hidden="1">{"F&amp;CS_total_US$",#N/A,FALSE,"F&amp;CS-US$";"F&amp;CS_business_US$",#N/A,FALSE,"F&amp;CS-US$";"F&amp;CS_infrastructure_US$",#N/A,FALSE,"F&amp;CS-US$"}</definedName>
    <definedName name="wrn.Total._.L_M." localSheetId="7" hidden="1">{"L&amp;M_total",#N/A,FALSE,"Leasing&amp;Mgmt.-lc";"L&amp;M_business",#N/A,FALSE,"Leasing&amp;Mgmt.-lc";"L&amp;M_leasing",#N/A,FALSE,"Leasing&amp;Mgmt.-lc";"L&amp;M_infrastructure",#N/A,FALSE,"Leasing&amp;Mgmt.-lc"}</definedName>
    <definedName name="wrn.Total._.L_M." hidden="1">{"L&amp;M_total",#N/A,FALSE,"Leasing&amp;Mgmt.-lc";"L&amp;M_business",#N/A,FALSE,"Leasing&amp;Mgmt.-lc";"L&amp;M_leasing",#N/A,FALSE,"Leasing&amp;Mgmt.-lc";"L&amp;M_infrastructure",#N/A,FALSE,"Leasing&amp;Mgmt.-lc"}</definedName>
    <definedName name="wrn.Total._.L_M_US." localSheetId="7" hidden="1">{"L&amp;M_total_US$",#N/A,FALSE,"Leasing&amp;Mgmt.-US$";"L&amp;M_business_US$",#N/A,FALSE,"Leasing&amp;Mgmt.-US$";"L&amp;M_Leasing_US$",#N/A,FALSE,"Leasing&amp;Mgmt.-US$";"L&amp;M_infrastructure_US$",#N/A,FALSE,"Leasing&amp;Mgmt.-US$"}</definedName>
    <definedName name="wrn.Total._.L_M_US." hidden="1">{"L&amp;M_total_US$",#N/A,FALSE,"Leasing&amp;Mgmt.-US$";"L&amp;M_business_US$",#N/A,FALSE,"Leasing&amp;Mgmt.-US$";"L&amp;M_Leasing_US$",#N/A,FALSE,"Leasing&amp;Mgmt.-US$";"L&amp;M_infrastructure_US$",#N/A,FALSE,"Leasing&amp;Mgmt.-US$"}</definedName>
    <definedName name="wrn.Total_Advisory." localSheetId="7" hidden="1">{"Total_IMS (XNV)",#N/A,FALSE,"XNV";"Total_USA_IMS (XNV)",#N/A,FALSE,"XNV";"Total_US_Public_Equity (XNV)",#N/A,FALSE,"XNV";"IMS_Infrastructure (XNV)",#N/A,FALSE,"XNV";"Total_Europe (XNV)",#N/A,FALSE,"XNV";"Europe_Private (XNV)",#N/A,FALSE,"XNV"}</definedName>
    <definedName name="wrn.Total_Advisory." hidden="1">{"Total_IMS (XNV)",#N/A,FALSE,"XNV";"Total_USA_IMS (XNV)",#N/A,FALSE,"XNV";"Total_US_Public_Equity (XNV)",#N/A,FALSE,"XNV";"IMS_Infrastructure (XNV)",#N/A,FALSE,"XNV";"Total_Europe (XNV)",#N/A,FALSE,"XNV";"Europe_Private (XNV)",#N/A,FALSE,"XNV"}</definedName>
    <definedName name="wrn.Total_Firm." localSheetId="7" hidden="1">{"Total_PeopleSoft (XNV)",#N/A,FALSE,"XNV";"Total_Europe (XNV)",#N/A,FALSE,"XNV";"Total_Asia (XNV)",#N/A,FALSE,"XNV";"Total_Americas_Incl_Trans (XNV)",#N/A,FALSE,"XNV";"Total_Americas_Excl_Trans (XNV)",#N/A,FALSE,"XNV";"Total_Amer_Region (XNV)",#N/A,FALSE,"XNV";"OOS_1 (XNV)",#N/A,FALSE,"XNV";"OOS_2 (XNV)",#N/A,FALSE,"XNV";"OOS_3 (XNV)",#N/A,FALSE,"XNV";"Regional_Ops_1 (XNV)",#N/A,FALSE,"XNV";"Regional_Ops_2 (XNV)",#N/A,FALSE,"XNV"}</definedName>
    <definedName name="wrn.Total_Firm." hidden="1">{"Total_PeopleSoft (XNV)",#N/A,FALSE,"XNV";"Total_Europe (XNV)",#N/A,FALSE,"XNV";"Total_Asia (XNV)",#N/A,FALSE,"XNV";"Total_Americas_Incl_Trans (XNV)",#N/A,FALSE,"XNV";"Total_Americas_Excl_Trans (XNV)",#N/A,FALSE,"XNV";"Total_Amer_Region (XNV)",#N/A,FALSE,"XNV";"OOS_1 (XNV)",#N/A,FALSE,"XNV";"OOS_2 (XNV)",#N/A,FALSE,"XNV";"OOS_3 (XNV)",#N/A,FALSE,"XNV";"Regional_Ops_1 (XNV)",#N/A,FALSE,"XNV";"Regional_Ops_2 (XNV)",#N/A,FALSE,"XNV"}</definedName>
    <definedName name="wrn.Total_IM." localSheetId="7" hidden="1">{"IM_total",#N/A,FALSE,"IM-lc";"IM_business",#N/A,FALSE,"IM-lc";"IM_infrastructure",#N/A,FALSE,"IM-lc"}</definedName>
    <definedName name="wrn.Total_IM." hidden="1">{"IM_total",#N/A,FALSE,"IM-lc";"IM_business",#N/A,FALSE,"IM-lc";"IM_infrastructure",#N/A,FALSE,"IM-lc"}</definedName>
    <definedName name="wrn.Total_IM_US." localSheetId="7" hidden="1">{"IM_total_US$",#N/A,FALSE,"IM-US$";"IM_business_US$",#N/A,FALSE,"IM-US$";"IM_infrastructure_US$",#N/A,FALSE,"IM-US$"}</definedName>
    <definedName name="wrn.Total_IM_US." hidden="1">{"IM_total_US$",#N/A,FALSE,"IM-US$";"IM_business_US$",#N/A,FALSE,"IM-US$";"IM_infrastructure_US$",#N/A,FALSE,"IM-US$"}</definedName>
    <definedName name="wrn.Total_Report_Book." localSheetId="7" hidden="1">{"Total_Overhead",#N/A,FALSE,"XNV";"NA_Direct_Overhead",#N/A,FALSE,"XNV";"NA_Indirect_Overhead",#N/A,FALSE,"XNV";"NA_Corporate_Services",#N/A,FALSE,"XNV";"Intl_Total_Overhead",#N/A,FALSE,"XNV";"Intl_Corporate_Services",#N/A,FALSE,"XNV";"GSM",#N/A,FALSE,"XNV"}</definedName>
    <definedName name="wrn.Total_Report_Book." hidden="1">{"Total_Overhead",#N/A,FALSE,"XNV";"NA_Direct_Overhead",#N/A,FALSE,"XNV";"NA_Indirect_Overhead",#N/A,FALSE,"XNV";"NA_Corporate_Services",#N/A,FALSE,"XNV";"Intl_Total_Overhead",#N/A,FALSE,"XNV";"Intl_Corporate_Services",#N/A,FALSE,"XNV";"GSM",#N/A,FALSE,"XNV"}</definedName>
    <definedName name="wrn.Total_Service_Providers." localSheetId="7" hidden="1">{"Inter_Business_Direct_Alloc (XNV)",#N/A,FALSE,"XNV";"Inter_Business_Indirect_Alloc (XNV)",#N/A,FALSE,"XNV";"Corporate_Services (XNV)",#N/A,FALSE,"XNV"}</definedName>
    <definedName name="wrn.Total_Service_Providers." hidden="1">{"Inter_Business_Direct_Alloc (XNV)",#N/A,FALSE,"XNV";"Inter_Business_Indirect_Alloc (XNV)",#N/A,FALSE,"XNV";"Corporate_Services (XNV)",#N/A,FALSE,"XNV"}</definedName>
    <definedName name="wrn.Total_Service_Providers2" localSheetId="7" hidden="1">{"Inter_Business_Direct_Alloc (XNV)",#N/A,FALSE,"XNV";"Inter_Business_Indirect_Alloc (XNV)",#N/A,FALSE,"XNV";"Corporate_Services (XNV)",#N/A,FALSE,"XNV"}</definedName>
    <definedName name="wrn.Total_Service_Providers2" hidden="1">{"Inter_Business_Direct_Alloc (XNV)",#N/A,FALSE,"XNV";"Inter_Business_Indirect_Alloc (XNV)",#N/A,FALSE,"XNV";"Corporate_Services (XNV)",#N/A,FALSE,"XNV"}</definedName>
    <definedName name="wrn.USA_Report_Book." localSheetId="7" hidden="1">{"Total_IMS (XNV)",#N/A,FALSE,"XNV";"Total_LIM (XNV)",#N/A,FALSE,"XNV";"Total_USA_IMS (XNV)",#N/A,FALSE,"XNV";"Total_USA_LIM (XNV)",#N/A,FALSE,"XNV";"Total_USA_Public_Equity (XNV)",#N/A,FALSE,"XNV";"IMS_Infrastructure_1 (XNV)",#N/A,FALSE,"XNV";"IMS_Infrastructure_2 (XNV)",#N/A,FALSE,"XNV"}</definedName>
    <definedName name="wrn.USA_Report_Book." hidden="1">{"Total_IMS (XNV)",#N/A,FALSE,"XNV";"Total_LIM (XNV)",#N/A,FALSE,"XNV";"Total_USA_IMS (XNV)",#N/A,FALSE,"XNV";"Total_USA_LIM (XNV)",#N/A,FALSE,"XNV";"Total_USA_Public_Equity (XNV)",#N/A,FALSE,"XNV";"IMS_Infrastructure_1 (XNV)",#N/A,FALSE,"XNV";"IMS_Infrastructure_2 (XNV)",#N/A,FALSE,"XNV"}</definedName>
    <definedName name="wrn.事業別帳票印刷." localSheetId="7" hidden="1">{#N/A,#N/A,FALSE,"財務PL";#N/A,#N/A,FALSE,"管理PL";#N/A,#N/A,FALSE,"経費明細";#N/A,#N/A,FALSE,"ﾃﾞｰﾀ整理表"}</definedName>
    <definedName name="wrn.事業別帳票印刷." hidden="1">{#N/A,#N/A,FALSE,"財務PL";#N/A,#N/A,FALSE,"管理PL";#N/A,#N/A,FALSE,"経費明細";#N/A,#N/A,FALSE,"ﾃﾞｰﾀ整理表"}</definedName>
    <definedName name="wrn.帳票全部印刷." localSheetId="7" hidden="1">{#N/A,#N/A,FALSE,"経営計画書";#N/A,#N/A,FALSE,"財務PL";#N/A,#N/A,FALSE,"管理PL";#N/A,#N/A,FALSE,"財務PL会計年";#N/A,#N/A,FALSE,"管理PL会計年";#N/A,#N/A,FALSE,"投資計画";#N/A,#N/A,FALSE,"投資按分";#N/A,#N/A,FALSE,"投資按分入力";#N/A,#N/A,FALSE,"ﾃﾅﾝﾄ計画";#N/A,#N/A,FALSE,"ﾃﾅﾝﾄ(建物賃)";#N/A,#N/A,FALSE,"ﾃﾅﾝﾄ(土地賃)";#N/A,#N/A,FALSE,"経費明細";#N/A,#N/A,FALSE,"支払時期表";#N/A,#N/A,FALSE,"面積表";#N/A,#N/A,FALSE,"別棟明細";#N/A,#N/A,FALSE,"敷地･条件表";#N/A,#N/A,FALSE,"営業計画";#N/A,#N/A,FALSE,"入力(3)";#N/A,#N/A,FALSE,"ﾃﾞｰﾀ整理表"}</definedName>
    <definedName name="wrn.帳票全部印刷." hidden="1">{#N/A,#N/A,FALSE,"経営計画書";#N/A,#N/A,FALSE,"財務PL";#N/A,#N/A,FALSE,"管理PL";#N/A,#N/A,FALSE,"財務PL会計年";#N/A,#N/A,FALSE,"管理PL会計年";#N/A,#N/A,FALSE,"投資計画";#N/A,#N/A,FALSE,"投資按分";#N/A,#N/A,FALSE,"投資按分入力";#N/A,#N/A,FALSE,"ﾃﾅﾝﾄ計画";#N/A,#N/A,FALSE,"ﾃﾅﾝﾄ(建物賃)";#N/A,#N/A,FALSE,"ﾃﾅﾝﾄ(土地賃)";#N/A,#N/A,FALSE,"経費明細";#N/A,#N/A,FALSE,"支払時期表";#N/A,#N/A,FALSE,"面積表";#N/A,#N/A,FALSE,"別棟明細";#N/A,#N/A,FALSE,"敷地･条件表";#N/A,#N/A,FALSE,"営業計画";#N/A,#N/A,FALSE,"入力(3)";#N/A,#N/A,FALSE,"ﾃﾞｰﾀ整理表"}</definedName>
    <definedName name="wrn.部署別損益・会計・." localSheetId="7" hidden="1">{#N/A,#N/A,FALSE,"MV損益(会計)";#N/A,#N/A,FALSE,"MG損益(会計)";#N/A,#N/A,FALSE,"SC損益(会計)"}</definedName>
    <definedName name="wrn.部署別損益・会計・." hidden="1">{#N/A,#N/A,FALSE,"MV損益(会計)";#N/A,#N/A,FALSE,"MG損益(会計)";#N/A,#N/A,FALSE,"SC損益(会計)"}</definedName>
    <definedName name="wrn.部署別管理." localSheetId="7" hidden="1">{#N/A,#N/A,FALSE,"MV管理";#N/A,#N/A,FALSE,"MG管理";#N/A,#N/A,FALSE,"SC管理"}</definedName>
    <definedName name="wrn.部署別管理." hidden="1">{#N/A,#N/A,FALSE,"MV管理";#N/A,#N/A,FALSE,"MG管理";#N/A,#N/A,FALSE,"SC管理"}</definedName>
    <definedName name="wrn.部署別管理・会計・." localSheetId="7" hidden="1">{#N/A,#N/A,FALSE,"MV管理(会計)";#N/A,#N/A,FALSE,"MG管理(会計)";#N/A,#N/A,FALSE,"SC管理(会計)"}</definedName>
    <definedName name="wrn.部署別管理・会計・." hidden="1">{#N/A,#N/A,FALSE,"MV管理(会計)";#N/A,#N/A,FALSE,"MG管理(会計)";#N/A,#N/A,FALSE,"SC管理(会計)"}</definedName>
    <definedName name="wrn.部署別財務." localSheetId="7" hidden="1">{#N/A,#N/A,FALSE,"MV損益";#N/A,#N/A,FALSE,"MG損益";#N/A,#N/A,FALSE,"SC損益"}</definedName>
    <definedName name="wrn.部署別財務." hidden="1">{#N/A,#N/A,FALSE,"MV損益";#N/A,#N/A,FALSE,"MG損益";#N/A,#N/A,FALSE,"SC損益"}</definedName>
    <definedName name="wrnpkg" localSheetId="7" hidden="1">{#N/A,#N/A,FALSE,"Income Stmt";#N/A,#N/A,FALSE,"Income Summary"}</definedName>
    <definedName name="wrnpkg" hidden="1">{#N/A,#N/A,FALSE,"Income Stmt";#N/A,#N/A,FALSE,"Income Summary"}</definedName>
    <definedName name="wrnpkgs" localSheetId="7" hidden="1">{#N/A,#N/A,FALSE,"Income Stmt";#N/A,#N/A,FALSE,"Income Summary"}</definedName>
    <definedName name="wrnpkgs" hidden="1">{#N/A,#N/A,FALSE,"Income Stmt";#N/A,#N/A,FALSE,"Income Summary"}</definedName>
    <definedName name="wvu.Escalation._.Table." localSheetId="7" hidden="1">{TRUE,TRUE,-1.25,-15.5,484.5,276.75,FALSE,TRUE,TRUE,TRUE,0,14,#N/A,20,#N/A,6.39784946236559,14.6190476190476,1,FALSE,FALSE,3,TRUE,1,FALSE,100,"Swvu.Escalation._.Table.","ACwvu.Escalation._.Table.",#N/A,FALSE,FALSE,0.51,0.5,0.5,1,2,"","",FALSE,FALSE,FALSE,FALSE,1,#N/A,1,3,FALSE,FALSE,#N/A,#N/A,FALSE,FALSE,FALSE,5,65532,300,FALSE,FALSE,TRUE,TRUE,TRUE}</definedName>
    <definedName name="wvu.Escalation._.Table." hidden="1">{TRUE,TRUE,-1.25,-15.5,484.5,276.75,FALSE,TRUE,TRUE,TRUE,0,14,#N/A,20,#N/A,6.39784946236559,14.6190476190476,1,FALSE,FALSE,3,TRUE,1,FALSE,100,"Swvu.Escalation._.Table.","ACwvu.Escalation._.Table.",#N/A,FALSE,FALSE,0.51,0.5,0.5,1,2,"","",FALSE,FALSE,FALSE,FALSE,1,#N/A,1,3,FALSE,FALSE,#N/A,#N/A,FALSE,FALSE,FALSE,5,65532,300,FALSE,FALSE,TRUE,TRUE,TRUE}</definedName>
    <definedName name="y" localSheetId="7" hidden="1">{#N/A,#N/A,FALSE,"Aging Summary";#N/A,#N/A,FALSE,"Ratio Analysis";#N/A,#N/A,FALSE,"Test 120 Day Accts";#N/A,#N/A,FALSE,"Tickmarks"}</definedName>
    <definedName name="y" hidden="1">{#N/A,#N/A,FALSE,"Aging Summary";#N/A,#N/A,FALSE,"Ratio Analysis";#N/A,#N/A,FALSE,"Test 120 Day Accts";#N/A,#N/A,FALSE,"Tickmarks"}</definedName>
    <definedName name="投資推定" localSheetId="7" hidden="1">{#N/A,#N/A,FALSE,"財務PL";#N/A,#N/A,FALSE,"管理PL";#N/A,#N/A,FALSE,"経費明細";#N/A,#N/A,FALSE,"ﾃﾞｰﾀ整理表"}</definedName>
    <definedName name="投資推定" hidden="1">{#N/A,#N/A,FALSE,"財務PL";#N/A,#N/A,FALSE,"管理PL";#N/A,#N/A,FALSE,"経費明細";#N/A,#N/A,FALSE,"ﾃﾞｰﾀ整理表"}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6" i="1" l="1"/>
  <c r="R25" i="1"/>
  <c r="S25" i="1" s="1"/>
  <c r="T25" i="1" s="1"/>
  <c r="U25" i="1" s="1"/>
  <c r="V25" i="1" s="1"/>
  <c r="I73" i="1"/>
  <c r="H73" i="1"/>
  <c r="J69" i="1"/>
  <c r="J68" i="1"/>
  <c r="R42" i="1" s="1"/>
  <c r="J72" i="1"/>
  <c r="J73" i="1" s="1"/>
  <c r="R38" i="1" s="1"/>
  <c r="K64" i="1"/>
  <c r="I59" i="1"/>
  <c r="H59" i="1"/>
  <c r="J58" i="1"/>
  <c r="R34" i="1" s="1"/>
  <c r="J57" i="1"/>
  <c r="R29" i="1" s="1"/>
  <c r="J56" i="1"/>
  <c r="R28" i="1" s="1"/>
  <c r="I53" i="1"/>
  <c r="H53" i="1"/>
  <c r="J52" i="1"/>
  <c r="J51" i="1"/>
  <c r="J50" i="1"/>
  <c r="I46" i="1"/>
  <c r="H46" i="1"/>
  <c r="J47" i="1"/>
  <c r="J45" i="1"/>
  <c r="J44" i="1"/>
  <c r="J43" i="1"/>
  <c r="I39" i="1"/>
  <c r="H39" i="1"/>
  <c r="J38" i="1"/>
  <c r="J37" i="1"/>
  <c r="J36" i="1"/>
  <c r="I34" i="1"/>
  <c r="H34" i="1"/>
  <c r="J33" i="1"/>
  <c r="J32" i="1"/>
  <c r="R32" i="1" s="1"/>
  <c r="J31" i="1"/>
  <c r="J30" i="1"/>
  <c r="K25" i="1"/>
  <c r="N46" i="1"/>
  <c r="M46" i="1"/>
  <c r="L46" i="1"/>
  <c r="K46" i="1"/>
  <c r="G46" i="1"/>
  <c r="D85" i="15"/>
  <c r="D84" i="15"/>
  <c r="D83" i="15"/>
  <c r="D82" i="15"/>
  <c r="D81" i="15"/>
  <c r="D78" i="15"/>
  <c r="D77" i="15"/>
  <c r="D76" i="15"/>
  <c r="D75" i="15"/>
  <c r="D74" i="15"/>
  <c r="D71" i="15"/>
  <c r="D70" i="15"/>
  <c r="D69" i="15"/>
  <c r="D68" i="15"/>
  <c r="D67" i="15"/>
  <c r="D64" i="15"/>
  <c r="D63" i="15"/>
  <c r="D62" i="15"/>
  <c r="D61" i="15"/>
  <c r="D60" i="15"/>
  <c r="D57" i="15"/>
  <c r="D56" i="15"/>
  <c r="D55" i="15"/>
  <c r="D54" i="15"/>
  <c r="D53" i="15"/>
  <c r="J49" i="15"/>
  <c r="I49" i="15"/>
  <c r="H49" i="15"/>
  <c r="G49" i="15"/>
  <c r="J48" i="15"/>
  <c r="I48" i="15"/>
  <c r="H48" i="15"/>
  <c r="G48" i="15"/>
  <c r="J47" i="15"/>
  <c r="I47" i="15"/>
  <c r="H47" i="15"/>
  <c r="G47" i="15"/>
  <c r="J46" i="15"/>
  <c r="I46" i="15"/>
  <c r="H46" i="15"/>
  <c r="G46" i="15"/>
  <c r="J45" i="15"/>
  <c r="I45" i="15"/>
  <c r="H45" i="15"/>
  <c r="G45" i="15"/>
  <c r="J38" i="15"/>
  <c r="I38" i="15"/>
  <c r="H38" i="15"/>
  <c r="G38" i="15"/>
  <c r="J37" i="15"/>
  <c r="I37" i="15"/>
  <c r="H37" i="15"/>
  <c r="G37" i="15"/>
  <c r="J36" i="15"/>
  <c r="I36" i="15"/>
  <c r="H36" i="15"/>
  <c r="G36" i="15"/>
  <c r="J35" i="15"/>
  <c r="I35" i="15"/>
  <c r="H35" i="15"/>
  <c r="G35" i="15"/>
  <c r="J34" i="15"/>
  <c r="I34" i="15"/>
  <c r="H34" i="15"/>
  <c r="G34" i="15"/>
  <c r="J29" i="15"/>
  <c r="I29" i="15"/>
  <c r="H29" i="15"/>
  <c r="G29" i="15"/>
  <c r="J28" i="15"/>
  <c r="I28" i="15"/>
  <c r="H28" i="15"/>
  <c r="G28" i="15"/>
  <c r="J27" i="15"/>
  <c r="I27" i="15"/>
  <c r="H27" i="15"/>
  <c r="G27" i="15"/>
  <c r="J26" i="15"/>
  <c r="I26" i="15"/>
  <c r="H26" i="15"/>
  <c r="G26" i="15"/>
  <c r="J25" i="15"/>
  <c r="I25" i="15"/>
  <c r="H25" i="15"/>
  <c r="G25" i="15"/>
  <c r="J20" i="15"/>
  <c r="I20" i="15"/>
  <c r="H20" i="15"/>
  <c r="G20" i="15"/>
  <c r="J19" i="15"/>
  <c r="I19" i="15"/>
  <c r="H19" i="15"/>
  <c r="G19" i="15"/>
  <c r="J18" i="15"/>
  <c r="I18" i="15"/>
  <c r="H18" i="15"/>
  <c r="G18" i="15"/>
  <c r="J17" i="15"/>
  <c r="I17" i="15"/>
  <c r="H17" i="15"/>
  <c r="G17" i="15"/>
  <c r="J16" i="15"/>
  <c r="I16" i="15"/>
  <c r="H16" i="15"/>
  <c r="G16" i="15"/>
  <c r="J11" i="15"/>
  <c r="I11" i="15"/>
  <c r="H11" i="15"/>
  <c r="G11" i="15"/>
  <c r="J10" i="15"/>
  <c r="I10" i="15"/>
  <c r="H10" i="15"/>
  <c r="G10" i="15"/>
  <c r="J9" i="15"/>
  <c r="I9" i="15"/>
  <c r="H9" i="15"/>
  <c r="G9" i="15"/>
  <c r="J8" i="15"/>
  <c r="I8" i="15"/>
  <c r="H8" i="15"/>
  <c r="G8" i="15"/>
  <c r="J7" i="15"/>
  <c r="I7" i="15"/>
  <c r="H7" i="15"/>
  <c r="G7" i="15"/>
  <c r="R71" i="1" l="1"/>
  <c r="R31" i="1"/>
  <c r="H40" i="1"/>
  <c r="J46" i="1"/>
  <c r="I40" i="1"/>
  <c r="J34" i="1"/>
  <c r="R69" i="1" s="1"/>
  <c r="J59" i="1"/>
  <c r="J53" i="1"/>
  <c r="J39" i="1"/>
  <c r="R50" i="1"/>
  <c r="U50" i="1" s="1"/>
  <c r="V71" i="1"/>
  <c r="U71" i="1"/>
  <c r="T71" i="1"/>
  <c r="S71" i="1"/>
  <c r="V42" i="1"/>
  <c r="U42" i="1"/>
  <c r="T42" i="1"/>
  <c r="S42" i="1"/>
  <c r="N73" i="1"/>
  <c r="V38" i="1" s="1"/>
  <c r="V46" i="1" s="1"/>
  <c r="M73" i="1"/>
  <c r="U38" i="1" s="1"/>
  <c r="U46" i="1" s="1"/>
  <c r="L73" i="1"/>
  <c r="T38" i="1" s="1"/>
  <c r="T46" i="1" s="1"/>
  <c r="K73" i="1"/>
  <c r="S38" i="1" s="1"/>
  <c r="S46" i="1" s="1"/>
  <c r="G73" i="1"/>
  <c r="R46" i="1" s="1"/>
  <c r="L64" i="1"/>
  <c r="M64" i="1" s="1"/>
  <c r="N64" i="1" s="1"/>
  <c r="D2" i="4"/>
  <c r="C2" i="4"/>
  <c r="B2" i="4"/>
  <c r="R70" i="1" l="1"/>
  <c r="R41" i="1"/>
  <c r="J40" i="1"/>
  <c r="Q54" i="1"/>
  <c r="Q53" i="1"/>
  <c r="Q52" i="1"/>
  <c r="Q56" i="1"/>
  <c r="Q55" i="1"/>
  <c r="V32" i="1"/>
  <c r="U32" i="1"/>
  <c r="T32" i="1"/>
  <c r="S32" i="1"/>
  <c r="S31" i="1"/>
  <c r="T31" i="1"/>
  <c r="U31" i="1"/>
  <c r="V31" i="1"/>
  <c r="N39" i="1"/>
  <c r="M39" i="1"/>
  <c r="L39" i="1"/>
  <c r="K39" i="1"/>
  <c r="G39" i="1"/>
  <c r="N34" i="1"/>
  <c r="V69" i="1" s="1"/>
  <c r="M34" i="1"/>
  <c r="U69" i="1" s="1"/>
  <c r="L34" i="1"/>
  <c r="T69" i="1" s="1"/>
  <c r="K34" i="1"/>
  <c r="S69" i="1" s="1"/>
  <c r="G34" i="1"/>
  <c r="C17" i="3"/>
  <c r="C18" i="3" s="1"/>
  <c r="K40" i="1" l="1"/>
  <c r="L40" i="1"/>
  <c r="G40" i="1"/>
  <c r="F2" i="4" s="1"/>
  <c r="M40" i="1"/>
  <c r="N40" i="1"/>
  <c r="C12" i="3" l="1"/>
  <c r="C6" i="3"/>
  <c r="V26" i="1"/>
  <c r="W26" i="1" s="1"/>
  <c r="U26" i="1"/>
  <c r="T26" i="1"/>
  <c r="S26" i="1"/>
  <c r="R33" i="1"/>
  <c r="S34" i="1"/>
  <c r="T34" i="1" s="1"/>
  <c r="U34" i="1" s="1"/>
  <c r="V34" i="1" s="1"/>
  <c r="V29" i="1"/>
  <c r="U29" i="1"/>
  <c r="T29" i="1"/>
  <c r="S29" i="1"/>
  <c r="V28" i="1"/>
  <c r="U28" i="1"/>
  <c r="T28" i="1"/>
  <c r="S28" i="1"/>
  <c r="N59" i="1"/>
  <c r="M59" i="1"/>
  <c r="L59" i="1"/>
  <c r="K59" i="1"/>
  <c r="G59" i="1"/>
  <c r="N53" i="1"/>
  <c r="V41" i="1" s="1"/>
  <c r="V60" i="1" s="1"/>
  <c r="M53" i="1"/>
  <c r="U41" i="1" s="1"/>
  <c r="U60" i="1" s="1"/>
  <c r="L53" i="1"/>
  <c r="T41" i="1" s="1"/>
  <c r="T60" i="1" s="1"/>
  <c r="K53" i="1"/>
  <c r="S70" i="1" s="1"/>
  <c r="S72" i="1" s="1"/>
  <c r="G53" i="1"/>
  <c r="L25" i="1"/>
  <c r="M25" i="1" s="1"/>
  <c r="N25" i="1" s="1"/>
  <c r="R51" i="1" l="1"/>
  <c r="R72" i="1"/>
  <c r="G2" i="4"/>
  <c r="C19" i="3"/>
  <c r="R30" i="1"/>
  <c r="R45" i="1"/>
  <c r="R40" i="1"/>
  <c r="U70" i="1"/>
  <c r="V70" i="1"/>
  <c r="T30" i="1"/>
  <c r="S30" i="1"/>
  <c r="S41" i="1"/>
  <c r="S60" i="1" s="1"/>
  <c r="R35" i="1"/>
  <c r="S85" i="1"/>
  <c r="U30" i="1"/>
  <c r="V30" i="1"/>
  <c r="T70" i="1"/>
  <c r="R86" i="1" l="1"/>
  <c r="S51" i="1"/>
  <c r="U72" i="1"/>
  <c r="U85" i="1" s="1"/>
  <c r="V72" i="1"/>
  <c r="V85" i="1" s="1"/>
  <c r="T72" i="1"/>
  <c r="T85" i="1" s="1"/>
  <c r="R60" i="1"/>
  <c r="R61" i="1" s="1"/>
  <c r="R36" i="1"/>
  <c r="K2" i="4"/>
  <c r="W77" i="1"/>
  <c r="C21" i="3"/>
  <c r="R73" i="1"/>
  <c r="S73" i="1" s="1"/>
  <c r="R85" i="1"/>
  <c r="T51" i="1" l="1"/>
  <c r="T73" i="1"/>
  <c r="U73" i="1" s="1"/>
  <c r="V73" i="1" s="1"/>
  <c r="Y85" i="1"/>
  <c r="R64" i="1"/>
  <c r="S58" i="1"/>
  <c r="S59" i="1"/>
  <c r="S33" i="1" s="1"/>
  <c r="S40" i="1" s="1"/>
  <c r="R37" i="1"/>
  <c r="R39" i="1" s="1"/>
  <c r="R43" i="1" s="1"/>
  <c r="V77" i="1"/>
  <c r="R77" i="1"/>
  <c r="S77" i="1"/>
  <c r="T77" i="1"/>
  <c r="U77" i="1"/>
  <c r="V51" i="1" l="1"/>
  <c r="U51" i="1"/>
  <c r="R80" i="1"/>
  <c r="S35" i="1"/>
  <c r="S36" i="1" s="1"/>
  <c r="S45" i="1"/>
  <c r="R47" i="1"/>
  <c r="R48" i="1" s="1"/>
  <c r="S61" i="1"/>
  <c r="S64" i="1" s="1"/>
  <c r="H2" i="4"/>
  <c r="I2" i="4"/>
  <c r="R66" i="1"/>
  <c r="R91" i="1" s="1"/>
  <c r="R52" i="1" l="1"/>
  <c r="R56" i="1"/>
  <c r="R55" i="1"/>
  <c r="R54" i="1"/>
  <c r="R53" i="1"/>
  <c r="S86" i="1"/>
  <c r="S87" i="1" s="1"/>
  <c r="T59" i="1"/>
  <c r="T33" i="1" s="1"/>
  <c r="T40" i="1" s="1"/>
  <c r="T58" i="1"/>
  <c r="S37" i="1"/>
  <c r="S39" i="1" s="1"/>
  <c r="S43" i="1" s="1"/>
  <c r="T35" i="1" l="1"/>
  <c r="T36" i="1" s="1"/>
  <c r="T37" i="1" s="1"/>
  <c r="T47" i="1" s="1"/>
  <c r="T45" i="1"/>
  <c r="T61" i="1"/>
  <c r="U59" i="1" s="1"/>
  <c r="U33" i="1" s="1"/>
  <c r="U40" i="1" s="1"/>
  <c r="S80" i="1"/>
  <c r="S66" i="1"/>
  <c r="S91" i="1" s="1"/>
  <c r="S47" i="1"/>
  <c r="S48" i="1" s="1"/>
  <c r="S52" i="1" l="1"/>
  <c r="S53" i="1"/>
  <c r="S55" i="1"/>
  <c r="S56" i="1"/>
  <c r="S54" i="1"/>
  <c r="T86" i="1"/>
  <c r="T87" i="1" s="1"/>
  <c r="U35" i="1"/>
  <c r="U36" i="1" s="1"/>
  <c r="U37" i="1" s="1"/>
  <c r="U39" i="1" s="1"/>
  <c r="U43" i="1" s="1"/>
  <c r="T64" i="1"/>
  <c r="U58" i="1"/>
  <c r="U61" i="1" s="1"/>
  <c r="U64" i="1" s="1"/>
  <c r="U45" i="1"/>
  <c r="T39" i="1"/>
  <c r="T43" i="1" s="1"/>
  <c r="V59" i="1" l="1"/>
  <c r="V33" i="1" s="1"/>
  <c r="V40" i="1" s="1"/>
  <c r="U86" i="1"/>
  <c r="U47" i="1"/>
  <c r="U48" i="1" s="1"/>
  <c r="V58" i="1"/>
  <c r="T48" i="1"/>
  <c r="U80" i="1"/>
  <c r="T80" i="1"/>
  <c r="T66" i="1"/>
  <c r="T91" i="1" s="1"/>
  <c r="T56" i="1" l="1"/>
  <c r="T55" i="1"/>
  <c r="T53" i="1"/>
  <c r="T54" i="1"/>
  <c r="T52" i="1"/>
  <c r="U52" i="1"/>
  <c r="U55" i="1"/>
  <c r="U54" i="1"/>
  <c r="U56" i="1"/>
  <c r="U53" i="1"/>
  <c r="V35" i="1"/>
  <c r="V36" i="1" s="1"/>
  <c r="V37" i="1" s="1"/>
  <c r="V39" i="1" s="1"/>
  <c r="V61" i="1"/>
  <c r="V64" i="1" s="1"/>
  <c r="V45" i="1"/>
  <c r="U66" i="1"/>
  <c r="U91" i="1" s="1"/>
  <c r="U87" i="1"/>
  <c r="V86" i="1" l="1"/>
  <c r="W86" i="1" s="1"/>
  <c r="Y86" i="1" s="1"/>
  <c r="Y87" i="1" s="1"/>
  <c r="V43" i="1"/>
  <c r="V80" i="1" s="1"/>
  <c r="V47" i="1"/>
  <c r="V48" i="1" s="1"/>
  <c r="L2" i="4"/>
  <c r="V66" i="1"/>
  <c r="V91" i="1" s="1"/>
  <c r="V53" i="1" l="1"/>
  <c r="V52" i="1"/>
  <c r="V56" i="1"/>
  <c r="V54" i="1"/>
  <c r="V55" i="1"/>
  <c r="V87" i="1"/>
  <c r="W87" i="1"/>
  <c r="N2" i="4" s="1"/>
  <c r="R65" i="1"/>
  <c r="R67" i="1" s="1"/>
  <c r="S65" i="1" l="1"/>
  <c r="S90" i="1" s="1"/>
  <c r="S92" i="1" s="1"/>
  <c r="S93" i="1" s="1"/>
  <c r="R90" i="1"/>
  <c r="R92" i="1" s="1"/>
  <c r="R93" i="1" s="1"/>
  <c r="J2" i="4" s="1"/>
  <c r="T65" i="1" l="1"/>
  <c r="T90" i="1" s="1"/>
  <c r="T92" i="1" s="1"/>
  <c r="T93" i="1" s="1"/>
  <c r="S67" i="1"/>
  <c r="T81" i="1"/>
  <c r="R81" i="1"/>
  <c r="U81" i="1"/>
  <c r="V81" i="1"/>
  <c r="S81" i="1"/>
  <c r="Y82" i="1"/>
  <c r="T67" i="1" l="1"/>
  <c r="U65" i="1"/>
  <c r="U90" i="1" s="1"/>
  <c r="U92" i="1" s="1"/>
  <c r="U93" i="1" s="1"/>
  <c r="Y81" i="1"/>
  <c r="M2" i="4"/>
  <c r="U67" i="1" l="1"/>
  <c r="V65" i="1"/>
  <c r="V67" i="1" s="1"/>
  <c r="V90" i="1" l="1"/>
  <c r="V92" i="1" s="1"/>
  <c r="V93" i="1" s="1"/>
  <c r="O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Hickey, Brandon</author>
  </authors>
  <commentList>
    <comment ref="E57" authorId="0" shapeId="0" xr:uid="{7796CBCC-A1DD-4328-BB41-626F2AB84681}">
      <text>
        <r>
          <rPr>
            <b/>
            <sz val="9"/>
            <color indexed="81"/>
            <rFont val="Tahoma"/>
            <family val="2"/>
          </rPr>
          <t>Global FP&amp;A:</t>
        </r>
        <r>
          <rPr>
            <sz val="9"/>
            <color indexed="81"/>
            <rFont val="Tahoma"/>
            <family val="2"/>
          </rPr>
          <t xml:space="preserve">
Input Cannibalized revenue as negative</t>
        </r>
      </text>
    </comment>
  </commentList>
</comments>
</file>

<file path=xl/sharedStrings.xml><?xml version="1.0" encoding="utf-8"?>
<sst xmlns="http://schemas.openxmlformats.org/spreadsheetml/2006/main" count="525" uniqueCount="316">
  <si>
    <t>Investment Evaluation Process Details</t>
  </si>
  <si>
    <t>Overview</t>
  </si>
  <si>
    <t xml:space="preserve">- Develop and implement a framework that (a) establishes the definition of an “investment”, (b) incorporates a submission/review process and (c) establishes a post-acquisition/development tracking process
</t>
  </si>
  <si>
    <t xml:space="preserve">- Scope of Investments: </t>
  </si>
  <si>
    <t>M&amp;A</t>
  </si>
  <si>
    <t>Flex / Co Working Space</t>
  </si>
  <si>
    <t>External Equity Investments (JLLT)</t>
  </si>
  <si>
    <t>Sustainability (M&amp;A)</t>
  </si>
  <si>
    <t>Tenant Experience</t>
  </si>
  <si>
    <t>JLL Corporate Office (Gross)</t>
  </si>
  <si>
    <t>Sustainability (Non-M&amp;A)</t>
  </si>
  <si>
    <t>New Hire / Retention / Forgivable Loan</t>
  </si>
  <si>
    <t>JLL Corporate Office (Net)</t>
  </si>
  <si>
    <t>Data &amp; Analytics / AI</t>
  </si>
  <si>
    <t>IT Service Delivery</t>
  </si>
  <si>
    <t>Other CapEx</t>
  </si>
  <si>
    <t>Client Facing Tech Enabled Platform</t>
  </si>
  <si>
    <t>Go To Market / Strategic Prospecting</t>
  </si>
  <si>
    <t>Process</t>
  </si>
  <si>
    <t>-Each Investment or Strategic Initiative will go through a formal evaluation by the Investment Committee utilizing the completion of Investment Evaluation templates.  Evaluation to include review of capital</t>
  </si>
  <si>
    <t>required, return on capital metrics, forecasted cash flow.  Thresholds will apply:</t>
  </si>
  <si>
    <t>-Evaluation required from Investments triggering at least one the following:</t>
  </si>
  <si>
    <t>Year 1 Spend:</t>
  </si>
  <si>
    <t>&gt; $2M</t>
  </si>
  <si>
    <t>Cumulative 1-5 Year Spend:</t>
  </si>
  <si>
    <t>&gt; $5M</t>
  </si>
  <si>
    <t>-Access your Segment's Investment Evaluation template through the "Investment Evaluation / Tracking" Teams site.</t>
  </si>
  <si>
    <t>Link &gt;&gt;&gt;</t>
  </si>
  <si>
    <t>Templates</t>
  </si>
  <si>
    <t>-Complete the Investment Evaluation template. Detailed instructions are found within each template.</t>
  </si>
  <si>
    <t>-Upload completed template to the "Submissions' folder and email submission to Louis Bowers and Brandon Hickey</t>
  </si>
  <si>
    <t>Submissions</t>
  </si>
  <si>
    <t>Louis.bowers@jll.com</t>
  </si>
  <si>
    <t>brandon.hickey@am.jll.com</t>
  </si>
  <si>
    <r>
      <t xml:space="preserve">-Decision will be communicated within </t>
    </r>
    <r>
      <rPr>
        <sz val="11"/>
        <color rgb="FFFF0000"/>
        <rFont val="Source Sans Pro"/>
        <family val="2"/>
      </rPr>
      <t>XXXX</t>
    </r>
    <r>
      <rPr>
        <sz val="11"/>
        <color theme="1"/>
        <rFont val="Source Sans Pro"/>
        <family val="2"/>
      </rPr>
      <t xml:space="preserve"> weeks following submission.</t>
    </r>
  </si>
  <si>
    <t>-Approved Investments will be tracked by quarterly updates.  Segment FP&amp;A will be responsible for updating Sections 1-3 of their submitted emplate based on current progress.</t>
  </si>
  <si>
    <t>Tracking</t>
  </si>
  <si>
    <t>Process Oriented KPIs</t>
  </si>
  <si>
    <t>#</t>
  </si>
  <si>
    <t>KPI</t>
  </si>
  <si>
    <t>Calculation Details</t>
  </si>
  <si>
    <t>KPI Frequency</t>
  </si>
  <si>
    <t>Total Spend Reviewed</t>
  </si>
  <si>
    <r>
      <t xml:space="preserve">-Calculated as the sum of </t>
    </r>
    <r>
      <rPr>
        <u/>
        <sz val="11"/>
        <color theme="1"/>
        <rFont val="Source Sans Pro"/>
        <family val="2"/>
      </rPr>
      <t>all</t>
    </r>
    <r>
      <rPr>
        <sz val="11"/>
        <color theme="1"/>
        <rFont val="Source Sans Pro"/>
        <family val="2"/>
      </rPr>
      <t xml:space="preserve"> submissions received by all Segments.  Isolate OPEX and CAPEX.</t>
    </r>
  </si>
  <si>
    <t>Quarterly</t>
  </si>
  <si>
    <t>Total Spend Approved</t>
  </si>
  <si>
    <r>
      <t xml:space="preserve">-Calculated as the sum of </t>
    </r>
    <r>
      <rPr>
        <u/>
        <sz val="11"/>
        <color theme="1"/>
        <rFont val="Source Sans Pro"/>
        <family val="2"/>
      </rPr>
      <t>approved</t>
    </r>
    <r>
      <rPr>
        <sz val="11"/>
        <color theme="1"/>
        <rFont val="Source Sans Pro"/>
        <family val="2"/>
      </rPr>
      <t xml:space="preserve"> submissions received by all Segments.  Isolate OPEX and CAPEX. </t>
    </r>
  </si>
  <si>
    <t>Approval Rate</t>
  </si>
  <si>
    <t>-Calculated as approved submissions / total submissions.  Calculate for Segment and JLL Enterprise.</t>
  </si>
  <si>
    <t>Submission to Decision time</t>
  </si>
  <si>
    <t xml:space="preserve">-Calculated time elapsed from date of submission to date of communicated decision. </t>
  </si>
  <si>
    <t>Template</t>
  </si>
  <si>
    <t>Project Name</t>
  </si>
  <si>
    <t>Segment</t>
  </si>
  <si>
    <t>Region</t>
  </si>
  <si>
    <t>CY
Revenue</t>
  </si>
  <si>
    <t>CY
Opex</t>
  </si>
  <si>
    <t>CY
Capex</t>
  </si>
  <si>
    <t>CY
NOPAT</t>
  </si>
  <si>
    <t>CY
U-FCF</t>
  </si>
  <si>
    <t>CY
ROIC</t>
  </si>
  <si>
    <t>2026
Cumulative Revenue</t>
  </si>
  <si>
    <t>2026
Cumulative NOPAT</t>
  </si>
  <si>
    <t>5-Year
NPV</t>
  </si>
  <si>
    <t>5-Year
ROIIC</t>
  </si>
  <si>
    <t>ROIC
by year 5</t>
  </si>
  <si>
    <t>Investment 1</t>
  </si>
  <si>
    <t>Investment 2</t>
  </si>
  <si>
    <t>Investment 3</t>
  </si>
  <si>
    <t>Investment 4</t>
  </si>
  <si>
    <t>Investment 5</t>
  </si>
  <si>
    <t>Investments &gt;&gt;&gt;</t>
  </si>
  <si>
    <t>1) Provide description of intended investment.</t>
  </si>
  <si>
    <t>2) Describe the strategic initiative/project in box below.</t>
  </si>
  <si>
    <t xml:space="preserve">3) Fill out Sections 1-3 to the best of your knowledge. </t>
  </si>
  <si>
    <t xml:space="preserve">      3a) Section III has two choices: a) Non Equity Investment or b) Equity Investment. </t>
  </si>
  <si>
    <t xml:space="preserve">                  -Only fill out ONE of these sections based on Investment type.</t>
  </si>
  <si>
    <r>
      <t xml:space="preserve">4) Upload to Submissions folder </t>
    </r>
    <r>
      <rPr>
        <b/>
        <u/>
        <sz val="10"/>
        <rFont val="Source Sans Pro"/>
        <family val="2"/>
      </rPr>
      <t>AND</t>
    </r>
    <r>
      <rPr>
        <sz val="10"/>
        <rFont val="Source Sans Pro"/>
        <family val="2"/>
      </rPr>
      <t xml:space="preserve"> Send completed template to Global FP&amp;A: Louis Bowers and Brandon Hickey</t>
    </r>
  </si>
  <si>
    <t xml:space="preserve">5) Global FP&amp;A will share completed template with Investment Committee for review.  </t>
  </si>
  <si>
    <t>6) MORE TO COME AS WE FINALIZE PROCESS</t>
  </si>
  <si>
    <t>****Tan Boxes with Blue font represent required fields to be completed****</t>
  </si>
  <si>
    <t>Brief description of the strategic initiative and project:</t>
  </si>
  <si>
    <t>I. PROJECT DETAILS</t>
  </si>
  <si>
    <t>III. FINANCIAL DETAILS INPUT</t>
  </si>
  <si>
    <t>IV. SUMMARIZED FINANCIAL STATEMENTS</t>
  </si>
  <si>
    <t xml:space="preserve">   III(a) Non Equity Investment</t>
  </si>
  <si>
    <t>(a)</t>
  </si>
  <si>
    <t xml:space="preserve">Project name: </t>
  </si>
  <si>
    <t>Name</t>
  </si>
  <si>
    <t>Period</t>
  </si>
  <si>
    <t>Beyond</t>
  </si>
  <si>
    <t>(b)</t>
  </si>
  <si>
    <t>Investment Type (drop down menu):</t>
  </si>
  <si>
    <t>Calendar Year</t>
  </si>
  <si>
    <t>(c)</t>
  </si>
  <si>
    <t>Primary global sponsor:</t>
  </si>
  <si>
    <t>Sponsor</t>
  </si>
  <si>
    <t>Actual / Estimates</t>
  </si>
  <si>
    <t>E</t>
  </si>
  <si>
    <t>(d)</t>
  </si>
  <si>
    <t>Primary project owner:</t>
  </si>
  <si>
    <t>Owner</t>
  </si>
  <si>
    <t>(e)</t>
  </si>
  <si>
    <t>Primary Finance partner:</t>
  </si>
  <si>
    <t>Finance Partner</t>
  </si>
  <si>
    <t>OPEX: non-capitalizable cost to implement / stand up</t>
  </si>
  <si>
    <t>Revenue</t>
  </si>
  <si>
    <t>Less: loss of revenue cannibalized</t>
  </si>
  <si>
    <t>(f)</t>
  </si>
  <si>
    <t>Primary Segment (drop down menu):</t>
  </si>
  <si>
    <t>Markets Advisory</t>
  </si>
  <si>
    <t>Total revenue</t>
  </si>
  <si>
    <t>(g)</t>
  </si>
  <si>
    <t>Salary, benefits, and labor expenses</t>
  </si>
  <si>
    <t>(h)</t>
  </si>
  <si>
    <t>Primary region (drop down menu):</t>
  </si>
  <si>
    <t>Enterprise</t>
  </si>
  <si>
    <t>Other operating and administrative expenses</t>
  </si>
  <si>
    <t>(i)</t>
  </si>
  <si>
    <t>Primary country (if applicable):</t>
  </si>
  <si>
    <t>Country</t>
  </si>
  <si>
    <t>Depreciation</t>
  </si>
  <si>
    <t>(j)</t>
  </si>
  <si>
    <t xml:space="preserve">Primary function (drop down menu): </t>
  </si>
  <si>
    <t>Firm Management</t>
  </si>
  <si>
    <t>Annualized savings</t>
  </si>
  <si>
    <t>Total operating expenses</t>
  </si>
  <si>
    <t>II. PROJECT ASSESSMENT AND QUESTIONNAIRE</t>
  </si>
  <si>
    <t>Operating income</t>
  </si>
  <si>
    <t>Total Opex</t>
  </si>
  <si>
    <t>Tax effect</t>
  </si>
  <si>
    <t>Estimated useful life of implementation and/or purchased asset</t>
  </si>
  <si>
    <t>Equity Earnings</t>
  </si>
  <si>
    <t>Estimated project commencement (i.e. when will implementation costs begin)</t>
  </si>
  <si>
    <t>OPEX RELATED FTE (informational only)</t>
  </si>
  <si>
    <t>NOPAT</t>
  </si>
  <si>
    <t>add back: depreciation</t>
  </si>
  <si>
    <t>Capex</t>
  </si>
  <si>
    <t>Equity Cash Investment</t>
  </si>
  <si>
    <t>CAPEX: capitalized internal and external cost</t>
  </si>
  <si>
    <t>Internal compensation cost</t>
  </si>
  <si>
    <t>Base asset purchase (software, hardware)</t>
  </si>
  <si>
    <t>Vendor cost (application development / implementation and installation)</t>
  </si>
  <si>
    <t>add Equity Earnings</t>
  </si>
  <si>
    <t>Total Capex</t>
  </si>
  <si>
    <t>add back: tax effect</t>
  </si>
  <si>
    <t>Adj. EBITDA</t>
  </si>
  <si>
    <t>REVENUE &amp; BENEFITS</t>
  </si>
  <si>
    <t>Incremental revenue vs. baseline (FY 2021)</t>
  </si>
  <si>
    <t>Accumulated asset carrying value</t>
  </si>
  <si>
    <t>Savings vs. annual run rate baseline</t>
  </si>
  <si>
    <t>Additions</t>
  </si>
  <si>
    <t>Total revenue and/or benefits</t>
  </si>
  <si>
    <t>Ending period accumulated asset carrying value</t>
  </si>
  <si>
    <t xml:space="preserve">   III(b) Equity Investment</t>
  </si>
  <si>
    <t>Simple capitalization model</t>
  </si>
  <si>
    <t>Asset</t>
  </si>
  <si>
    <t>Debt</t>
  </si>
  <si>
    <t>Equity</t>
  </si>
  <si>
    <t>balance check</t>
  </si>
  <si>
    <t>Cash Investment</t>
  </si>
  <si>
    <t>Temporary Opex</t>
  </si>
  <si>
    <t xml:space="preserve">   Cash to purchase stake</t>
  </si>
  <si>
    <t xml:space="preserve">   % stake</t>
  </si>
  <si>
    <t>Incremental invested capital</t>
  </si>
  <si>
    <t>Cumulative invested capital</t>
  </si>
  <si>
    <t>Revenue generated by equity Investment</t>
  </si>
  <si>
    <t xml:space="preserve">   Equity Earnings realized based on % stake</t>
  </si>
  <si>
    <t>V. FINANCIAL MEASURES, ROI ASSESSMENT</t>
  </si>
  <si>
    <t>Discount factor (NPV Denominator)</t>
  </si>
  <si>
    <t>NPV / IRR</t>
  </si>
  <si>
    <t>PV Unlevered FCF</t>
  </si>
  <si>
    <t>NPV</t>
  </si>
  <si>
    <t>IRR</t>
  </si>
  <si>
    <t>ROIIC (Return on incremental invested capital)</t>
  </si>
  <si>
    <t>Incremental earnings growth (revenue / savings - permanent opex - dep.)**</t>
  </si>
  <si>
    <t>Return on incremental invested capital (ROIIC)</t>
  </si>
  <si>
    <t>** Excludes implementation OPEX</t>
  </si>
  <si>
    <t>ROIC (Return on invested capital) - project basis</t>
  </si>
  <si>
    <t>Shareholder equity</t>
  </si>
  <si>
    <t>Project invested capital (PIC)</t>
  </si>
  <si>
    <t xml:space="preserve">ROIC = NOPAT / PIC </t>
  </si>
  <si>
    <t>Investment Drop Down Catalog</t>
  </si>
  <si>
    <t>Segment Drop Down</t>
  </si>
  <si>
    <t>Region Drop Down</t>
  </si>
  <si>
    <t>Function Drop Down</t>
  </si>
  <si>
    <t>Americas</t>
  </si>
  <si>
    <t>Capital Markets</t>
  </si>
  <si>
    <t>EMEA</t>
  </si>
  <si>
    <t>Occupancy</t>
  </si>
  <si>
    <t>Work Dynamics</t>
  </si>
  <si>
    <t>APAC</t>
  </si>
  <si>
    <t>JLLT - Core</t>
  </si>
  <si>
    <t>LaSalle</t>
  </si>
  <si>
    <t>Finance</t>
  </si>
  <si>
    <t>JLLT R&amp;S</t>
  </si>
  <si>
    <t xml:space="preserve">JLLT - Foundational </t>
  </si>
  <si>
    <t>Human Resources</t>
  </si>
  <si>
    <t>Marketing</t>
  </si>
  <si>
    <t>Research</t>
  </si>
  <si>
    <t>Legal &amp; Compliance</t>
  </si>
  <si>
    <t>SCMP</t>
  </si>
  <si>
    <t>JLLT - Data</t>
  </si>
  <si>
    <t>JBS</t>
  </si>
  <si>
    <t>Payroll</t>
  </si>
  <si>
    <t>Risk Management</t>
  </si>
  <si>
    <t>Energy &amp; Sustainability</t>
  </si>
  <si>
    <t>Global Internal Audit</t>
  </si>
  <si>
    <t>Input Calulations (Do Not Update) &gt;&gt;&gt;</t>
  </si>
  <si>
    <t>DISCOUNT RATE ANALYSIS</t>
  </si>
  <si>
    <t>Cost of debt</t>
  </si>
  <si>
    <t>Cost of debt %</t>
  </si>
  <si>
    <t>&lt;----LRP</t>
  </si>
  <si>
    <t>Marginal tax rate %</t>
  </si>
  <si>
    <t>Cost of equity, CAPM method</t>
  </si>
  <si>
    <t>Risk rate rate, US treasury 10-year yield</t>
  </si>
  <si>
    <t>Beta co-efficient, $JLL market volatility risk factor</t>
  </si>
  <si>
    <t>Expected equity risk premium</t>
  </si>
  <si>
    <t>Cost of equity</t>
  </si>
  <si>
    <t>Weighted cost of capital</t>
  </si>
  <si>
    <t>Market capitalization, millions</t>
  </si>
  <si>
    <t>Total average debt outstanding, millions</t>
  </si>
  <si>
    <t>Debt weighting (debt / capitalization)</t>
  </si>
  <si>
    <t>Equity weighting</t>
  </si>
  <si>
    <t>WACC</t>
  </si>
  <si>
    <t>WACC FINAL</t>
  </si>
  <si>
    <r>
      <rPr>
        <u/>
        <sz val="10"/>
        <color theme="1"/>
        <rFont val="Source Sans Pro"/>
        <family val="2"/>
      </rPr>
      <t>Non Permanent</t>
    </r>
    <r>
      <rPr>
        <sz val="10"/>
        <color theme="1"/>
        <rFont val="Source Sans Pro"/>
        <family val="2"/>
      </rPr>
      <t xml:space="preserve"> contractors</t>
    </r>
  </si>
  <si>
    <t>Cannibalized revenue (loss of revenue resulting from new investment)</t>
  </si>
  <si>
    <t>&lt;&lt;&lt;&lt;</t>
  </si>
  <si>
    <t>May want to build in out year tax rates</t>
  </si>
  <si>
    <t>Unlevered free cash flow (pre interest obligation)</t>
  </si>
  <si>
    <t>Incremental invested capital (temporary opex + capex + cash invested)</t>
  </si>
  <si>
    <t>Not Specified</t>
  </si>
  <si>
    <t xml:space="preserve">Function: </t>
  </si>
  <si>
    <t>Driver:</t>
  </si>
  <si>
    <t xml:space="preserve">   Segment</t>
  </si>
  <si>
    <t>% Alloc</t>
  </si>
  <si>
    <t>Fee Revenue</t>
  </si>
  <si>
    <t>Off Acct FTE</t>
  </si>
  <si>
    <t>Blend</t>
  </si>
  <si>
    <t>FTE</t>
  </si>
  <si>
    <t>GAAP Revenue</t>
  </si>
  <si>
    <t>N/A</t>
  </si>
  <si>
    <t xml:space="preserve">      Work Dynamics </t>
  </si>
  <si>
    <t xml:space="preserve">      Capital Markets</t>
  </si>
  <si>
    <t xml:space="preserve">      LaSalle</t>
  </si>
  <si>
    <t xml:space="preserve">      JLLT R&amp;S</t>
  </si>
  <si>
    <t xml:space="preserve">      Markets Advisory</t>
  </si>
  <si>
    <t>Amount</t>
  </si>
  <si>
    <t>2022</t>
  </si>
  <si>
    <t>Jan</t>
  </si>
  <si>
    <t>Feb</t>
  </si>
  <si>
    <t>Mar</t>
  </si>
  <si>
    <t>Apr</t>
  </si>
  <si>
    <t>JLL Technologies</t>
  </si>
  <si>
    <t>LaSalle Investment Management</t>
  </si>
  <si>
    <r>
      <rPr>
        <u/>
        <sz val="10"/>
        <color theme="1"/>
        <rFont val="Source Sans Pro"/>
        <family val="2"/>
      </rPr>
      <t>Permanent</t>
    </r>
    <r>
      <rPr>
        <sz val="10"/>
        <color theme="1"/>
        <rFont val="Source Sans Pro"/>
        <family val="2"/>
      </rPr>
      <t xml:space="preserve"> FTE additions</t>
    </r>
  </si>
  <si>
    <r>
      <rPr>
        <u/>
        <sz val="10"/>
        <color theme="1"/>
        <rFont val="Source Sans Pro"/>
        <family val="2"/>
      </rPr>
      <t>Permanent</t>
    </r>
    <r>
      <rPr>
        <sz val="10"/>
        <color theme="1"/>
        <rFont val="Source Sans Pro"/>
        <family val="2"/>
      </rPr>
      <t xml:space="preserve"> FTE reductions (non severance)</t>
    </r>
  </si>
  <si>
    <r>
      <rPr>
        <u/>
        <sz val="10"/>
        <color theme="1"/>
        <rFont val="Source Sans Pro"/>
        <family val="2"/>
      </rPr>
      <t>Permanent</t>
    </r>
    <r>
      <rPr>
        <sz val="10"/>
        <color theme="1"/>
        <rFont val="Source Sans Pro"/>
        <family val="2"/>
      </rPr>
      <t xml:space="preserve"> FTE reductions (severance eligible)</t>
    </r>
  </si>
  <si>
    <r>
      <rPr>
        <u/>
        <sz val="10"/>
        <color theme="1"/>
        <rFont val="Source Sans Pro"/>
        <family val="2"/>
      </rPr>
      <t>Net Permanent</t>
    </r>
    <r>
      <rPr>
        <sz val="10"/>
        <color theme="1"/>
        <rFont val="Source Sans Pro"/>
        <family val="2"/>
      </rPr>
      <t xml:space="preserve"> FTE </t>
    </r>
  </si>
  <si>
    <t>Corporate Segment Only: Adj EBITDA Impact to Segments</t>
  </si>
  <si>
    <t>Driver</t>
  </si>
  <si>
    <t>Assume TTM April 2022 %</t>
  </si>
  <si>
    <t>Approval Process Instructions:</t>
  </si>
  <si>
    <t>Post Approval Tracking Instructions:</t>
  </si>
  <si>
    <t xml:space="preserve">      1a) Any changes to forecasted out-years</t>
  </si>
  <si>
    <t xml:space="preserve">                     -All Forecasted changes to initial submission need to be explained and documented in email back to Global FP&amp;A</t>
  </si>
  <si>
    <t>3) MORE TO COME AS WE FINALIZE PROCESS</t>
  </si>
  <si>
    <r>
      <t xml:space="preserve">2) Upload to Submissions folder </t>
    </r>
    <r>
      <rPr>
        <b/>
        <u/>
        <sz val="10"/>
        <rFont val="Source Sans Pro"/>
        <family val="2"/>
      </rPr>
      <t>AND</t>
    </r>
    <r>
      <rPr>
        <sz val="10"/>
        <rFont val="Source Sans Pro"/>
        <family val="2"/>
      </rPr>
      <t xml:space="preserve"> Send completed template to Global FP&amp;A: Louis Bowers and Brandon Hickey</t>
    </r>
  </si>
  <si>
    <t xml:space="preserve">-Presentation meetings with Investment Committee. Feel free to schedule a meeting 2+ weeks post submission to walk through any additional materials.  Not required for all investments. Please use judgement  </t>
  </si>
  <si>
    <t>Q4-22</t>
  </si>
  <si>
    <t>Q3-22</t>
  </si>
  <si>
    <t>Q2-22</t>
  </si>
  <si>
    <t>1a</t>
  </si>
  <si>
    <t>1b</t>
  </si>
  <si>
    <t>1c</t>
  </si>
  <si>
    <t xml:space="preserve">      ***CAPEX investments will continue to be tracked post implementation.</t>
  </si>
  <si>
    <t>1) Quarterly Updates will be required for ALL investments for progress tracking purposes.  Tracking duration will vary.</t>
  </si>
  <si>
    <t>1. How it fits with One JLL and Segment's long-term strategy</t>
  </si>
  <si>
    <t>2. Any cross-segment/function interdependencies</t>
  </si>
  <si>
    <t>3. Key risks associated with doing / not doing this project</t>
  </si>
  <si>
    <t>4. Description of the expected revenue and benefits depicted in the accompanying financials</t>
  </si>
  <si>
    <t>5. Herein investment should be directly recorded to below Segment (e), allocated investments should be excluded (Corporate Segment will track these investments)</t>
  </si>
  <si>
    <t xml:space="preserve">Please include a description of the project that can include, but not limited to:
</t>
  </si>
  <si>
    <t>Corporate Segment (See Below Functional Drop Down)</t>
  </si>
  <si>
    <t>SubSegments</t>
  </si>
  <si>
    <t>Markets: ACO</t>
  </si>
  <si>
    <t>CM: Investment Sales, Debt, Loan Service</t>
  </si>
  <si>
    <t>CM: Valuation</t>
  </si>
  <si>
    <t>Markets: Leasing</t>
  </si>
  <si>
    <t>Markets: Other</t>
  </si>
  <si>
    <t>Markets: Property Management</t>
  </si>
  <si>
    <t>Markets: PDS</t>
  </si>
  <si>
    <t>WD: Other</t>
  </si>
  <si>
    <t>WD: PDS</t>
  </si>
  <si>
    <t>WD: Portfolio</t>
  </si>
  <si>
    <t>WD: Workplace Management</t>
  </si>
  <si>
    <t>JLLT R&amp;S: Investments</t>
  </si>
  <si>
    <t>JLLT R&amp;S: Revenue</t>
  </si>
  <si>
    <t>Primary sub-segment (drop down menu):</t>
  </si>
  <si>
    <t>Corporate Segment</t>
  </si>
  <si>
    <t>Estimated project completion  (i.e. when will implementation costs end)</t>
  </si>
  <si>
    <t>↓↓   Annual inputs are incremental NOT cummulative   ↓↓</t>
  </si>
  <si>
    <t xml:space="preserve">  Temporary Costs: Costs to Implement Investment</t>
  </si>
  <si>
    <t xml:space="preserve">  Permanent Costs: Costs to Maintain Investment i.e. BAU state</t>
  </si>
  <si>
    <t>Total Opex - temporary cost to implement</t>
  </si>
  <si>
    <t>Total Opex - permanent cost to maintain / BAU state</t>
  </si>
  <si>
    <t>Compensation, labor, and contractor expenses (Exclude Severance)</t>
  </si>
  <si>
    <t>Severance</t>
  </si>
  <si>
    <t>External vendor expenses</t>
  </si>
  <si>
    <t>Administrative expenses (travel, marketing, leases, etc)</t>
  </si>
  <si>
    <t>Compensation, labor, and contractor expenses</t>
  </si>
  <si>
    <t>Will investment trigger SAAS accounting?</t>
  </si>
  <si>
    <t>Yes</t>
  </si>
  <si>
    <t>No</t>
  </si>
  <si>
    <t xml:space="preserve">      ***You will need to download a new template for each request***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</si>
</sst>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#,##0;#,##0;\-"/>
    <numFmt numFmtId="165" formatCode="#,##0;[Red]\(#,##0\);\-"/>
    <numFmt numFmtId="166" formatCode="0.000%"/>
    <numFmt numFmtId="167" formatCode="#,##0.000"/>
    <numFmt numFmtId="168" formatCode="#,##0.0_);[Red]\(#,##0.0\)"/>
    <numFmt numFmtId="169" formatCode="0.0%"/>
    <numFmt numFmtId="170" formatCode="#,##0.000;[Red]\(#,##0.000\);\-"/>
    <numFmt numFmtId="171" formatCode="&quot;$&quot;##,##0.0,;[Red]\(&quot;$&quot;##,##0.0,\)"/>
    <numFmt numFmtId="172" formatCode="_(* #,##0_);_(* \(#,##0\);_(* &quot;-&quot;??_);_(@_)"/>
    <numFmt numFmtId="173" formatCode="[$-409]mmmm\ d\,\ yyyy;@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4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Source Sans Pro"/>
      <family val="2"/>
    </font>
    <font>
      <sz val="11"/>
      <color theme="0"/>
      <name val="Calibri"/>
      <family val="2"/>
      <scheme val="minor"/>
    </font>
    <font>
      <i/>
      <sz val="10"/>
      <color rgb="FFFF0000"/>
      <name val="Arial"/>
      <family val="2"/>
    </font>
    <font>
      <b/>
      <sz val="30"/>
      <color theme="1"/>
      <name val="Source Sans Pro"/>
      <family val="2"/>
    </font>
    <font>
      <b/>
      <sz val="30"/>
      <color theme="0"/>
      <name val="Source Sans Pro"/>
      <family val="2"/>
    </font>
    <font>
      <u/>
      <sz val="11"/>
      <color theme="10"/>
      <name val="Calibri"/>
      <family val="2"/>
      <scheme val="minor"/>
    </font>
    <font>
      <sz val="10"/>
      <color theme="1"/>
      <name val="Source Sans Pro"/>
      <family val="2"/>
    </font>
    <font>
      <b/>
      <sz val="13"/>
      <color theme="0"/>
      <name val="Source Sans Pro"/>
      <family val="2"/>
    </font>
    <font>
      <sz val="10"/>
      <name val="Source Sans Pro"/>
      <family val="2"/>
    </font>
    <font>
      <b/>
      <sz val="10"/>
      <color theme="1"/>
      <name val="Source Sans Pro"/>
      <family val="2"/>
    </font>
    <font>
      <sz val="10"/>
      <color rgb="FF0000FF"/>
      <name val="Source Sans Pro"/>
      <family val="2"/>
    </font>
    <font>
      <b/>
      <sz val="10"/>
      <color theme="0"/>
      <name val="Source Sans Pro"/>
      <family val="2"/>
    </font>
    <font>
      <sz val="10"/>
      <color theme="0"/>
      <name val="Source Sans Pro"/>
      <family val="2"/>
    </font>
    <font>
      <b/>
      <sz val="10"/>
      <color theme="4"/>
      <name val="Source Sans Pro"/>
      <family val="2"/>
    </font>
    <font>
      <u/>
      <sz val="10"/>
      <color theme="1"/>
      <name val="Source Sans Pro"/>
      <family val="2"/>
    </font>
    <font>
      <i/>
      <sz val="10"/>
      <color theme="1"/>
      <name val="Source Sans Pro"/>
      <family val="2"/>
    </font>
    <font>
      <i/>
      <sz val="8"/>
      <color theme="1"/>
      <name val="Source Sans Pro"/>
      <family val="2"/>
    </font>
    <font>
      <b/>
      <u/>
      <sz val="10"/>
      <color theme="1"/>
      <name val="Source Sans Pro"/>
      <family val="2"/>
    </font>
    <font>
      <u/>
      <sz val="10"/>
      <color theme="10"/>
      <name val="Source Sans Pro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Source Sans Pro"/>
      <family val="2"/>
    </font>
    <font>
      <b/>
      <sz val="10"/>
      <name val="Source Sans Pro"/>
      <family val="2"/>
    </font>
    <font>
      <i/>
      <sz val="10"/>
      <color rgb="FF0000FF"/>
      <name val="Source Sans Pro"/>
      <family val="2"/>
    </font>
    <font>
      <sz val="13"/>
      <color theme="0"/>
      <name val="Source Sans Pro"/>
      <family val="2"/>
    </font>
    <font>
      <b/>
      <i/>
      <u/>
      <sz val="11"/>
      <color theme="1"/>
      <name val="Source Sans Pro"/>
      <family val="2"/>
    </font>
    <font>
      <b/>
      <sz val="11"/>
      <color theme="1"/>
      <name val="Source Sans Pro"/>
      <family val="2"/>
    </font>
    <font>
      <u/>
      <sz val="11"/>
      <color theme="1"/>
      <name val="Source Sans Pro"/>
      <family val="2"/>
    </font>
    <font>
      <b/>
      <u/>
      <sz val="10"/>
      <name val="Source Sans Pro"/>
      <family val="2"/>
    </font>
    <font>
      <i/>
      <u/>
      <sz val="10"/>
      <color rgb="FF0000FF"/>
      <name val="Source Sans Pro"/>
      <family val="2"/>
    </font>
    <font>
      <i/>
      <sz val="11"/>
      <color theme="1"/>
      <name val="Source Sans Pro"/>
      <family val="2"/>
    </font>
    <font>
      <i/>
      <u/>
      <sz val="11"/>
      <color rgb="FF0000FF"/>
      <name val="Source Sans Pro"/>
      <family val="2"/>
    </font>
    <font>
      <sz val="11"/>
      <color rgb="FFFF0000"/>
      <name val="Source Sans Pro"/>
      <family val="2"/>
    </font>
    <font>
      <i/>
      <sz val="11"/>
      <color rgb="FFFF0000"/>
      <name val="Source Sans Pro"/>
      <family val="2"/>
    </font>
    <font>
      <sz val="11"/>
      <name val="Calibri"/>
      <family val="2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name val="Arial"/>
      <family val="2"/>
    </font>
    <font>
      <sz val="10"/>
      <color rgb="FF00B050"/>
      <name val="Source Sans Pro"/>
      <family val="2"/>
    </font>
    <font>
      <i/>
      <sz val="10"/>
      <name val="Source Sans Pro"/>
      <family val="2"/>
    </font>
    <font>
      <b/>
      <sz val="10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EF8DE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5CCD8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5" fillId="0" borderId="0" applyNumberForma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9" fontId="48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166" fontId="4" fillId="0" borderId="0" xfId="2" applyNumberFormat="1" applyFont="1" applyAlignment="1">
      <alignment horizontal="center" vertical="center"/>
    </xf>
    <xf numFmtId="166" fontId="2" fillId="0" borderId="1" xfId="2" applyNumberFormat="1" applyFont="1" applyFill="1" applyBorder="1" applyAlignment="1">
      <alignment horizontal="center" vertical="center"/>
    </xf>
    <xf numFmtId="167" fontId="4" fillId="0" borderId="0" xfId="2" applyNumberFormat="1" applyFont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8" fontId="0" fillId="0" borderId="0" xfId="0" applyNumberFormat="1"/>
    <xf numFmtId="168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9" fontId="3" fillId="0" borderId="0" xfId="2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169" fontId="2" fillId="0" borderId="1" xfId="2" applyNumberFormat="1" applyFont="1" applyBorder="1" applyAlignment="1">
      <alignment horizontal="center" vertical="center"/>
    </xf>
    <xf numFmtId="169" fontId="5" fillId="3" borderId="0" xfId="2" applyNumberFormat="1" applyFont="1" applyFill="1" applyAlignment="1">
      <alignment horizontal="center" vertical="center"/>
    </xf>
    <xf numFmtId="0" fontId="0" fillId="0" borderId="0" xfId="0" applyAlignment="1">
      <alignment horizontal="left"/>
    </xf>
    <xf numFmtId="49" fontId="5" fillId="3" borderId="0" xfId="3" applyNumberFormat="1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0" fontId="8" fillId="0" borderId="0" xfId="3" applyAlignment="1">
      <alignment horizontal="left"/>
    </xf>
    <xf numFmtId="0" fontId="9" fillId="6" borderId="12" xfId="3" applyFont="1" applyFill="1" applyBorder="1" applyAlignment="1">
      <alignment horizontal="left" vertical="center" readingOrder="1"/>
    </xf>
    <xf numFmtId="43" fontId="9" fillId="6" borderId="12" xfId="3" applyNumberFormat="1" applyFont="1" applyFill="1" applyBorder="1" applyAlignment="1">
      <alignment horizontal="left" vertical="center" readingOrder="1"/>
    </xf>
    <xf numFmtId="171" fontId="9" fillId="6" borderId="12" xfId="1" applyNumberFormat="1" applyFont="1" applyFill="1" applyBorder="1" applyAlignment="1">
      <alignment horizontal="left" vertical="center" readingOrder="1"/>
    </xf>
    <xf numFmtId="171" fontId="9" fillId="4" borderId="12" xfId="1" applyNumberFormat="1" applyFont="1" applyFill="1" applyBorder="1" applyAlignment="1">
      <alignment horizontal="left" vertical="center" readingOrder="1"/>
    </xf>
    <xf numFmtId="9" fontId="9" fillId="6" borderId="12" xfId="2" applyFont="1" applyFill="1" applyBorder="1" applyAlignment="1">
      <alignment horizontal="left" vertical="center" readingOrder="1"/>
    </xf>
    <xf numFmtId="168" fontId="9" fillId="6" borderId="12" xfId="1" applyNumberFormat="1" applyFont="1" applyFill="1" applyBorder="1" applyAlignment="1">
      <alignment horizontal="left" vertical="center" readingOrder="1"/>
    </xf>
    <xf numFmtId="0" fontId="12" fillId="0" borderId="0" xfId="0" applyFont="1" applyAlignment="1">
      <alignment horizontal="left" vertical="center"/>
    </xf>
    <xf numFmtId="0" fontId="10" fillId="5" borderId="0" xfId="0" applyFont="1" applyFill="1"/>
    <xf numFmtId="0" fontId="13" fillId="5" borderId="0" xfId="0" applyFont="1" applyFill="1"/>
    <xf numFmtId="0" fontId="14" fillId="7" borderId="0" xfId="0" applyFont="1" applyFill="1"/>
    <xf numFmtId="0" fontId="11" fillId="7" borderId="0" xfId="0" applyFont="1" applyFill="1"/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1" fillId="7" borderId="0" xfId="0" applyFont="1" applyFill="1" applyAlignment="1">
      <alignment horizontal="left" vertical="center"/>
    </xf>
    <xf numFmtId="0" fontId="22" fillId="7" borderId="0" xfId="0" applyFont="1" applyFill="1" applyAlignment="1">
      <alignment horizontal="left" vertical="center"/>
    </xf>
    <xf numFmtId="0" fontId="16" fillId="7" borderId="0" xfId="0" applyFont="1" applyFill="1" applyAlignment="1">
      <alignment horizontal="left" vertical="center"/>
    </xf>
    <xf numFmtId="165" fontId="16" fillId="7" borderId="0" xfId="0" applyNumberFormat="1" applyFont="1" applyFill="1" applyAlignment="1">
      <alignment horizontal="left" vertical="center"/>
    </xf>
    <xf numFmtId="0" fontId="16" fillId="0" borderId="0" xfId="0" quotePrefix="1" applyFont="1" applyAlignment="1">
      <alignment horizontal="center" vertical="center"/>
    </xf>
    <xf numFmtId="0" fontId="20" fillId="2" borderId="2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indent="1"/>
    </xf>
    <xf numFmtId="165" fontId="16" fillId="0" borderId="0" xfId="0" applyNumberFormat="1" applyFont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172" fontId="16" fillId="0" borderId="0" xfId="1" applyNumberFormat="1" applyFont="1" applyAlignment="1">
      <alignment horizontal="center" vertical="center"/>
    </xf>
    <xf numFmtId="172" fontId="16" fillId="0" borderId="0" xfId="1" applyNumberFormat="1" applyFont="1" applyAlignment="1">
      <alignment horizontal="left" vertical="center"/>
    </xf>
    <xf numFmtId="0" fontId="19" fillId="0" borderId="0" xfId="0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 indent="1"/>
    </xf>
    <xf numFmtId="0" fontId="16" fillId="7" borderId="0" xfId="0" applyFont="1" applyFill="1" applyAlignment="1">
      <alignment horizontal="center" vertical="center"/>
    </xf>
    <xf numFmtId="170" fontId="16" fillId="0" borderId="0" xfId="0" applyNumberFormat="1" applyFont="1" applyAlignment="1">
      <alignment horizontal="center" vertical="center"/>
    </xf>
    <xf numFmtId="165" fontId="19" fillId="5" borderId="10" xfId="0" applyNumberFormat="1" applyFont="1" applyFill="1" applyBorder="1" applyAlignment="1">
      <alignment horizontal="center" vertical="center"/>
    </xf>
    <xf numFmtId="9" fontId="19" fillId="5" borderId="11" xfId="0" applyNumberFormat="1" applyFont="1" applyFill="1" applyBorder="1" applyAlignment="1">
      <alignment horizontal="center" vertical="center"/>
    </xf>
    <xf numFmtId="9" fontId="16" fillId="0" borderId="0" xfId="2" applyFont="1" applyAlignment="1">
      <alignment horizontal="center" vertical="center"/>
    </xf>
    <xf numFmtId="9" fontId="19" fillId="5" borderId="10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165" fontId="16" fillId="0" borderId="13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173" fontId="20" fillId="2" borderId="2" xfId="0" applyNumberFormat="1" applyFont="1" applyFill="1" applyBorder="1" applyAlignment="1">
      <alignment horizontal="left" vertical="center"/>
    </xf>
    <xf numFmtId="0" fontId="32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172" fontId="19" fillId="0" borderId="0" xfId="1" applyNumberFormat="1" applyFont="1" applyBorder="1" applyAlignment="1">
      <alignment horizontal="center" vertical="center"/>
    </xf>
    <xf numFmtId="172" fontId="19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35" fillId="9" borderId="5" xfId="0" applyFont="1" applyFill="1" applyBorder="1"/>
    <xf numFmtId="0" fontId="10" fillId="9" borderId="0" xfId="0" applyFont="1" applyFill="1"/>
    <xf numFmtId="0" fontId="10" fillId="0" borderId="5" xfId="0" applyFont="1" applyBorder="1"/>
    <xf numFmtId="0" fontId="10" fillId="0" borderId="0" xfId="0" quotePrefix="1" applyFont="1"/>
    <xf numFmtId="0" fontId="10" fillId="9" borderId="6" xfId="0" applyFont="1" applyFill="1" applyBorder="1"/>
    <xf numFmtId="0" fontId="10" fillId="0" borderId="8" xfId="0" applyFont="1" applyBorder="1"/>
    <xf numFmtId="0" fontId="34" fillId="7" borderId="3" xfId="0" applyFont="1" applyFill="1" applyBorder="1"/>
    <xf numFmtId="0" fontId="34" fillId="7" borderId="1" xfId="0" applyFont="1" applyFill="1" applyBorder="1"/>
    <xf numFmtId="0" fontId="17" fillId="8" borderId="15" xfId="0" applyFont="1" applyFill="1" applyBorder="1" applyAlignment="1">
      <alignment vertical="center"/>
    </xf>
    <xf numFmtId="0" fontId="17" fillId="8" borderId="16" xfId="0" applyFont="1" applyFill="1" applyBorder="1" applyAlignment="1">
      <alignment vertical="center"/>
    </xf>
    <xf numFmtId="0" fontId="16" fillId="0" borderId="17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28" fillId="0" borderId="14" xfId="4" applyFont="1" applyFill="1" applyBorder="1" applyAlignment="1">
      <alignment horizontal="left" vertical="center"/>
    </xf>
    <xf numFmtId="0" fontId="31" fillId="0" borderId="14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39" fillId="0" borderId="0" xfId="4" applyFont="1" applyFill="1" applyBorder="1" applyAlignment="1">
      <alignment horizontal="left" vertical="center"/>
    </xf>
    <xf numFmtId="0" fontId="10" fillId="0" borderId="0" xfId="0" quotePrefix="1" applyFont="1" applyAlignment="1">
      <alignment horizontal="left"/>
    </xf>
    <xf numFmtId="0" fontId="10" fillId="0" borderId="5" xfId="0" quotePrefix="1" applyFont="1" applyBorder="1"/>
    <xf numFmtId="0" fontId="40" fillId="0" borderId="0" xfId="0" applyFont="1"/>
    <xf numFmtId="0" fontId="41" fillId="0" borderId="0" xfId="4" applyFont="1" applyBorder="1"/>
    <xf numFmtId="0" fontId="36" fillId="10" borderId="5" xfId="0" applyFont="1" applyFill="1" applyBorder="1" applyAlignment="1">
      <alignment horizontal="center"/>
    </xf>
    <xf numFmtId="0" fontId="10" fillId="10" borderId="0" xfId="0" applyFont="1" applyFill="1"/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" xfId="0" applyFont="1" applyBorder="1"/>
    <xf numFmtId="0" fontId="10" fillId="10" borderId="6" xfId="0" applyFont="1" applyFill="1" applyBorder="1"/>
    <xf numFmtId="0" fontId="10" fillId="0" borderId="7" xfId="0" applyFont="1" applyBorder="1" applyAlignment="1">
      <alignment horizontal="center"/>
    </xf>
    <xf numFmtId="0" fontId="10" fillId="0" borderId="9" xfId="0" applyFont="1" applyBorder="1"/>
    <xf numFmtId="0" fontId="10" fillId="7" borderId="1" xfId="0" applyFont="1" applyFill="1" applyBorder="1"/>
    <xf numFmtId="0" fontId="10" fillId="7" borderId="4" xfId="0" applyFont="1" applyFill="1" applyBorder="1"/>
    <xf numFmtId="0" fontId="43" fillId="0" borderId="0" xfId="0" applyFont="1"/>
    <xf numFmtId="172" fontId="25" fillId="0" borderId="0" xfId="1" applyNumberFormat="1" applyFont="1" applyAlignment="1">
      <alignment horizontal="center" vertical="center"/>
    </xf>
    <xf numFmtId="165" fontId="19" fillId="0" borderId="0" xfId="0" applyNumberFormat="1" applyFont="1" applyBorder="1" applyAlignment="1">
      <alignment horizontal="center" vertical="center"/>
    </xf>
    <xf numFmtId="165" fontId="19" fillId="0" borderId="0" xfId="0" applyNumberFormat="1" applyFont="1" applyBorder="1" applyAlignment="1">
      <alignment horizontal="right" vertical="center"/>
    </xf>
    <xf numFmtId="165" fontId="16" fillId="0" borderId="0" xfId="0" applyNumberFormat="1" applyFont="1" applyBorder="1" applyAlignment="1">
      <alignment horizontal="left" vertical="center"/>
    </xf>
    <xf numFmtId="0" fontId="45" fillId="11" borderId="2" xfId="5" applyFont="1" applyFill="1" applyBorder="1" applyAlignment="1">
      <alignment horizontal="center" vertical="center"/>
    </xf>
    <xf numFmtId="0" fontId="45" fillId="0" borderId="0" xfId="5" applyFont="1"/>
    <xf numFmtId="172" fontId="45" fillId="11" borderId="2" xfId="6" applyNumberFormat="1" applyFont="1" applyFill="1" applyBorder="1" applyAlignment="1">
      <alignment horizontal="center" vertical="center"/>
    </xf>
    <xf numFmtId="172" fontId="46" fillId="0" borderId="0" xfId="6" applyNumberFormat="1" applyFont="1" applyFill="1" applyBorder="1"/>
    <xf numFmtId="0" fontId="45" fillId="12" borderId="2" xfId="5" applyFont="1" applyFill="1" applyBorder="1"/>
    <xf numFmtId="0" fontId="47" fillId="12" borderId="2" xfId="5" applyFont="1" applyFill="1" applyBorder="1" applyAlignment="1">
      <alignment horizontal="center"/>
    </xf>
    <xf numFmtId="0" fontId="47" fillId="13" borderId="2" xfId="5" applyFont="1" applyFill="1" applyBorder="1" applyAlignment="1">
      <alignment horizontal="center"/>
    </xf>
    <xf numFmtId="0" fontId="47" fillId="0" borderId="0" xfId="5" applyFont="1" applyAlignment="1">
      <alignment horizontal="left" vertical="top"/>
    </xf>
    <xf numFmtId="169" fontId="47" fillId="0" borderId="0" xfId="5" applyNumberFormat="1" applyFont="1" applyAlignment="1">
      <alignment vertical="center"/>
    </xf>
    <xf numFmtId="172" fontId="45" fillId="0" borderId="0" xfId="6" applyNumberFormat="1" applyFont="1" applyBorder="1"/>
    <xf numFmtId="169" fontId="45" fillId="0" borderId="0" xfId="5" applyNumberFormat="1" applyFont="1"/>
    <xf numFmtId="169" fontId="45" fillId="0" borderId="0" xfId="7" applyNumberFormat="1" applyFont="1"/>
    <xf numFmtId="9" fontId="45" fillId="0" borderId="0" xfId="5" applyNumberFormat="1" applyFont="1"/>
    <xf numFmtId="169" fontId="25" fillId="0" borderId="0" xfId="2" applyNumberFormat="1" applyFont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17" fillId="8" borderId="23" xfId="0" applyFont="1" applyFill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8" borderId="23" xfId="0" applyFont="1" applyFill="1" applyBorder="1" applyAlignment="1">
      <alignment horizontal="left" vertical="center"/>
    </xf>
    <xf numFmtId="0" fontId="16" fillId="8" borderId="16" xfId="0" applyFont="1" applyFill="1" applyBorder="1" applyAlignment="1">
      <alignment horizontal="left" vertical="center"/>
    </xf>
    <xf numFmtId="165" fontId="18" fillId="0" borderId="25" xfId="0" applyNumberFormat="1" applyFont="1" applyFill="1" applyBorder="1" applyAlignment="1">
      <alignment horizontal="center" vertical="center"/>
    </xf>
    <xf numFmtId="165" fontId="32" fillId="0" borderId="26" xfId="0" applyNumberFormat="1" applyFont="1" applyFill="1" applyBorder="1" applyAlignment="1">
      <alignment horizontal="center" vertical="center"/>
    </xf>
    <xf numFmtId="165" fontId="32" fillId="0" borderId="26" xfId="0" applyNumberFormat="1" applyFont="1" applyBorder="1" applyAlignment="1">
      <alignment horizontal="center" vertical="center"/>
    </xf>
    <xf numFmtId="165" fontId="32" fillId="0" borderId="25" xfId="0" applyNumberFormat="1" applyFont="1" applyBorder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65" fontId="18" fillId="0" borderId="27" xfId="0" applyNumberFormat="1" applyFont="1" applyFill="1" applyBorder="1" applyAlignment="1">
      <alignment horizontal="center" vertical="center"/>
    </xf>
    <xf numFmtId="165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9" fontId="50" fillId="0" borderId="25" xfId="2" applyFont="1" applyFill="1" applyBorder="1" applyAlignment="1">
      <alignment horizontal="center" vertical="center"/>
    </xf>
    <xf numFmtId="0" fontId="32" fillId="0" borderId="26" xfId="0" applyFont="1" applyFill="1" applyBorder="1" applyAlignment="1">
      <alignment horizontal="center" vertical="center"/>
    </xf>
    <xf numFmtId="0" fontId="18" fillId="8" borderId="28" xfId="0" applyFont="1" applyFill="1" applyBorder="1" applyAlignment="1">
      <alignment vertical="top" wrapText="1"/>
    </xf>
    <xf numFmtId="0" fontId="18" fillId="8" borderId="20" xfId="0" applyFont="1" applyFill="1" applyBorder="1" applyAlignment="1">
      <alignment vertical="top"/>
    </xf>
    <xf numFmtId="0" fontId="18" fillId="8" borderId="21" xfId="0" applyFont="1" applyFill="1" applyBorder="1" applyAlignment="1">
      <alignment vertical="top"/>
    </xf>
    <xf numFmtId="165" fontId="32" fillId="0" borderId="25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20" fillId="2" borderId="2" xfId="0" applyFont="1" applyFill="1" applyBorder="1" applyAlignment="1" applyProtection="1">
      <alignment horizontal="left" vertical="center"/>
      <protection locked="0"/>
    </xf>
    <xf numFmtId="0" fontId="20" fillId="2" borderId="28" xfId="0" applyFont="1" applyFill="1" applyBorder="1" applyAlignment="1" applyProtection="1">
      <alignment vertical="top"/>
      <protection locked="0"/>
    </xf>
    <xf numFmtId="0" fontId="20" fillId="2" borderId="20" xfId="0" applyFont="1" applyFill="1" applyBorder="1" applyAlignment="1" applyProtection="1">
      <alignment vertical="top"/>
      <protection locked="0"/>
    </xf>
    <xf numFmtId="0" fontId="20" fillId="2" borderId="21" xfId="0" applyFont="1" applyFill="1" applyBorder="1" applyAlignment="1" applyProtection="1">
      <alignment vertical="top"/>
      <protection locked="0"/>
    </xf>
    <xf numFmtId="173" fontId="20" fillId="2" borderId="2" xfId="0" applyNumberFormat="1" applyFont="1" applyFill="1" applyBorder="1" applyAlignment="1" applyProtection="1">
      <alignment horizontal="left" vertical="center"/>
      <protection locked="0"/>
    </xf>
    <xf numFmtId="164" fontId="20" fillId="2" borderId="0" xfId="0" applyNumberFormat="1" applyFont="1" applyFill="1" applyAlignment="1" applyProtection="1">
      <alignment horizontal="center" vertical="center"/>
      <protection locked="0"/>
    </xf>
    <xf numFmtId="165" fontId="20" fillId="2" borderId="0" xfId="0" applyNumberFormat="1" applyFont="1" applyFill="1" applyAlignment="1" applyProtection="1">
      <alignment horizontal="center" vertical="center"/>
      <protection locked="0"/>
    </xf>
    <xf numFmtId="165" fontId="18" fillId="0" borderId="22" xfId="0" applyNumberFormat="1" applyFont="1" applyFill="1" applyBorder="1" applyAlignment="1">
      <alignment horizontal="center" vertical="center"/>
    </xf>
    <xf numFmtId="9" fontId="33" fillId="2" borderId="0" xfId="2" applyFont="1" applyFill="1" applyAlignment="1" applyProtection="1">
      <alignment horizontal="center" vertical="center"/>
      <protection locked="0"/>
    </xf>
    <xf numFmtId="0" fontId="36" fillId="0" borderId="5" xfId="0" quotePrefix="1" applyFont="1" applyBorder="1"/>
    <xf numFmtId="0" fontId="36" fillId="10" borderId="0" xfId="0" applyFont="1" applyFill="1" applyAlignment="1">
      <alignment horizontal="center"/>
    </xf>
    <xf numFmtId="0" fontId="10" fillId="0" borderId="0" xfId="0" quotePrefix="1" applyFont="1" applyAlignment="1">
      <alignment horizontal="left"/>
    </xf>
    <xf numFmtId="0" fontId="10" fillId="0" borderId="8" xfId="0" quotePrefix="1" applyFont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165" fontId="51" fillId="0" borderId="0" xfId="0" applyNumberFormat="1" applyFont="1" applyAlignment="1">
      <alignment horizontal="center" vertical="center"/>
    </xf>
    <xf numFmtId="0" fontId="47" fillId="12" borderId="20" xfId="5" applyFont="1" applyFill="1" applyBorder="1" applyAlignment="1">
      <alignment horizontal="center"/>
    </xf>
    <xf numFmtId="0" fontId="47" fillId="12" borderId="21" xfId="5" applyFont="1" applyFill="1" applyBorder="1" applyAlignment="1">
      <alignment horizontal="center"/>
    </xf>
    <xf numFmtId="0" fontId="47" fillId="13" borderId="20" xfId="5" applyFont="1" applyFill="1" applyBorder="1" applyAlignment="1">
      <alignment horizontal="center"/>
    </xf>
    <xf numFmtId="0" fontId="47" fillId="13" borderId="21" xfId="5" applyFont="1" applyFill="1" applyBorder="1" applyAlignment="1">
      <alignment horizontal="center"/>
    </xf>
    <xf numFmtId="0" fontId="47" fillId="12" borderId="2" xfId="5" applyFont="1" applyFill="1" applyBorder="1" applyAlignment="1">
      <alignment horizontal="center"/>
    </xf>
    <xf numFmtId="0" fontId="47" fillId="13" borderId="2" xfId="5" applyFont="1" applyFill="1" applyBorder="1" applyAlignment="1">
      <alignment horizontal="center"/>
    </xf>
  </cellXfs>
  <cellStyles count="8">
    <cellStyle name="Comma" xfId="1" builtinId="3"/>
    <cellStyle name="Comma 2" xfId="6" xr:uid="{3AD81D32-FEDB-42FD-BD9F-F4AA18252221}"/>
    <cellStyle name="Hyperlink" xfId="4" builtinId="8"/>
    <cellStyle name="Normal" xfId="0" builtinId="0"/>
    <cellStyle name="Normal 2" xfId="3" xr:uid="{A548DA52-86C1-4859-8B02-8EC612F415B1}"/>
    <cellStyle name="Normal 2 2" xfId="5" xr:uid="{CB51EFFA-6A63-4E70-AAFD-01C99FE11F17}"/>
    <cellStyle name="Percent" xfId="2" builtinId="5"/>
    <cellStyle name="Percent 2" xfId="7" xr:uid="{60DC4D6E-906D-4124-962F-E5B39B8F2D48}"/>
  </cellStyles>
  <dxfs count="8">
    <dxf>
      <font>
        <color rgb="FFEBE7ED"/>
      </font>
    </dxf>
    <dxf>
      <fill>
        <patternFill>
          <bgColor rgb="FFEBE7ED"/>
        </patternFill>
      </fill>
    </dxf>
    <dxf>
      <fill>
        <patternFill>
          <bgColor rgb="FFD5CCD8"/>
        </patternFill>
      </fill>
    </dxf>
    <dxf>
      <font>
        <color rgb="FFD5CCD8"/>
      </font>
    </dxf>
    <dxf>
      <font>
        <color rgb="FFEBE7ED"/>
      </font>
    </dxf>
    <dxf>
      <fill>
        <patternFill>
          <bgColor rgb="FFEBE7ED"/>
        </patternFill>
      </fill>
    </dxf>
    <dxf>
      <fill>
        <patternFill>
          <bgColor rgb="FFD5CCD8"/>
        </patternFill>
      </fill>
    </dxf>
    <dxf>
      <font>
        <color rgb="FFD5CCD8"/>
      </font>
    </dxf>
  </dxfs>
  <tableStyles count="0" defaultTableStyle="TableStyleMedium2" defaultPivotStyle="PivotStyleLight16"/>
  <colors>
    <mruColors>
      <color rgb="FF0000FF"/>
      <color rgb="FFFEF8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MEMFNP01\data\WINDOWS\Temporary%20Internet%20Files\OLKF153\FullertonKeyban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CHI006\Privshare\AADATA\SSRRealty\12600%20Whitewater\BankRec\13-524-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LIMInvMgmtAcct\LIC\LIC%20OTHER\JLL%20Reporting\2%20JLL%20EQUITY%20EARNINGS\2012%20Q3%20Equity%20Earnings\LIM\LIM&#12288;Imade\Cash%20Distribution\CashDistribution&amp;&#27531;&#39640;&#30906;&#35469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OFFC_RET\RONNIE\CIGNA\BOOK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LIMInvMgmtAcct\LIC\LIC%20OTHER\JLL%20Reporting\2%20JLL%20EQUITY%20EARNINGS\2012%20Q3%20Equity%20Earnings\tax\T\TIS02080\2001%20COMPLI\2001TaxComp\Fund%20I\Fund\Fund%20K-1%20Suit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tax\T\TIS02080\99compli\FUND\1999%20Fund\TSCE%20RE%20K-1%20SUI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tax\T\TIS02080\99compli\FUND\1999%20Fund\TS%20HUDSON%20ASS,%20LP%20K-1%20SUI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s"/>
      <sheetName val="FINAL-PBAGM Mvemt Waterfall-AUD"/>
      <sheetName val="Sheet1"/>
      <sheetName val="FINAL-PBAGM_Mvemt_Waterfall-AUD"/>
      <sheetName val="FINAL-PBAGM_Mvemt_Waterfall-AU1"/>
      <sheetName val="Data_PY"/>
      <sheetName val="FINAL-PBAGM_Mvemt_Waterfall-AU2"/>
      <sheetName val="VAS"/>
      <sheetName val="CM"/>
      <sheetName val="OLA"/>
      <sheetName val="PSC"/>
      <sheetName val="SGP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01"/>
      <sheetName val="1001"/>
      <sheetName val="0901"/>
      <sheetName val="0801"/>
      <sheetName val="0701"/>
      <sheetName val="0601"/>
      <sheetName val="0501"/>
      <sheetName val="0401"/>
      <sheetName val="0301"/>
      <sheetName val="0201"/>
      <sheetName val="0101"/>
      <sheetName val="1200"/>
      <sheetName val="1100"/>
      <sheetName val="1000"/>
      <sheetName val="0900"/>
      <sheetName val="030!"/>
      <sheetName val=" 401"/>
      <sheetName val="_4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7"/>
      <sheetName val="@TASK15_795"/>
      <sheetName val="渋谷"/>
      <sheetName val="Aeon札幌"/>
      <sheetName val="若洲（湾岸）"/>
      <sheetName val="@TASK9_891"/>
      <sheetName val="ビビット"/>
      <sheetName val="ＬＡＯＦ新橋ﾏｯｷｰ8"/>
      <sheetName val="仙台チャンドラ-マッキー5"/>
      <sheetName val="西烏丸"/>
      <sheetName val="護国寺・日本橋"/>
      <sheetName val="Joytel護国寺Discription"/>
      <sheetName val="小網・堀留"/>
      <sheetName val="上野東相"/>
      <sheetName val="出金項目リスト"/>
      <sheetName val="Description"/>
      <sheetName val="社内事務処理指示書扱"/>
      <sheetName val="@TASK15_411"/>
      <sheetName val="@TASK37_703"/>
      <sheetName val="@TASK27_2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CTTOC"/>
      <sheetName val="Chart1"/>
      <sheetName val="MgmtFee"/>
      <sheetName val="FixedAsset"/>
      <sheetName val="CIP"/>
      <sheetName val="RELATED"/>
      <sheetName val="ACCRUALS"/>
      <sheetName val="AP"/>
      <sheetName val="Cover (2)"/>
      <sheetName val="Qtr"/>
      <sheetName val="Rent rec"/>
      <sheetName val="Prop.Tax"/>
      <sheetName val="Ins."/>
      <sheetName val="BOOK11"/>
      <sheetName val="Cover_(2)"/>
      <sheetName val="Rent_rec"/>
      <sheetName val="Prop_Tax"/>
      <sheetName val="Ins_"/>
      <sheetName val="Cover_(2)1"/>
      <sheetName val="Rent_rec1"/>
      <sheetName val="Prop_Tax1"/>
      <sheetName val="Ins_1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"/>
      <sheetName val="Basic Info"/>
      <sheetName val="Schedule K"/>
      <sheetName val="Federal Data Register"/>
      <sheetName val="Federal WH Data Register"/>
      <sheetName val="Exemption Status"/>
      <sheetName val="8621 Data Register"/>
      <sheetName val="926 Data Register"/>
      <sheetName val="Sched K-1"/>
      <sheetName val="Footnotes"/>
      <sheetName val="Form 8271"/>
      <sheetName val="Form 8621"/>
      <sheetName val="Form 1042-S"/>
      <sheetName val="Form 1042-S (2)"/>
      <sheetName val="Form 8805"/>
      <sheetName val="Form 926"/>
      <sheetName val="shtLookup"/>
      <sheetName val="shtToolbar"/>
      <sheetName val="Summary"/>
      <sheetName val="SummaryBonus Accrual Version"/>
      <sheetName val="LaSalle-Annuity"/>
      <sheetName val="Basic_Info"/>
      <sheetName val="Schedule_K"/>
      <sheetName val="Federal_Data_Register"/>
      <sheetName val="Federal_WH_Data_Register"/>
      <sheetName val="Exemption_Status"/>
      <sheetName val="8621_Data_Register"/>
      <sheetName val="926_Data_Register"/>
      <sheetName val="Sched_K-1"/>
      <sheetName val="Form_8271"/>
      <sheetName val="Form_8621"/>
      <sheetName val="Form_1042-S"/>
      <sheetName val="Form_1042-S_(2)"/>
      <sheetName val="Form_8805"/>
      <sheetName val="Form_926"/>
      <sheetName val="SummaryBonus_Accrual_Version"/>
      <sheetName val="Basic_Info1"/>
      <sheetName val="Schedule_K1"/>
      <sheetName val="Federal_Data_Register1"/>
      <sheetName val="Federal_WH_Data_Register1"/>
      <sheetName val="Exemption_Status1"/>
      <sheetName val="8621_Data_Register1"/>
      <sheetName val="926_Data_Register1"/>
      <sheetName val="Sched_K-11"/>
      <sheetName val="Form_82711"/>
      <sheetName val="Form_86211"/>
      <sheetName val="Form_1042-S1"/>
      <sheetName val="Form_1042-S_(2)1"/>
      <sheetName val="Form_88051"/>
      <sheetName val="Form_9261"/>
      <sheetName val="SummaryBonus_Accrual_Versio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31">
          <cell r="B31" t="str">
            <v>ESTATE VENTURE, L.P.</v>
          </cell>
        </row>
        <row r="35">
          <cell r="B35" t="str">
            <v>13-3972821</v>
          </cell>
        </row>
      </sheetData>
      <sheetData sheetId="17" refreshError="1"/>
      <sheetData sheetId="18">
        <row r="31">
          <cell r="B31"/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"/>
      <sheetName val="Basic Info"/>
      <sheetName val="Own-Level Operating Activity"/>
      <sheetName val="Schedule K"/>
      <sheetName val="Federal Data Register"/>
      <sheetName val="Activity Data Register"/>
      <sheetName val="Federal WH Data Register"/>
      <sheetName val="8621 Data Register"/>
      <sheetName val="Sched K-1"/>
      <sheetName val="Footnotes"/>
      <sheetName val="Form 8271"/>
      <sheetName val="Form 8621"/>
      <sheetName val="Form 1042-S"/>
      <sheetName val="Form 8805"/>
      <sheetName val="shtLookup"/>
      <sheetName val="MSREF FEES"/>
      <sheetName val="SU-I Square"/>
      <sheetName val="SU-Tysons"/>
      <sheetName val="SU-Balance"/>
      <sheetName val="Asstotal"/>
      <sheetName val="current"/>
      <sheetName val="Basic_Info"/>
      <sheetName val="Own-Level_Operating_Activity"/>
      <sheetName val="Schedule_K"/>
      <sheetName val="Federal_Data_Register"/>
      <sheetName val="Activity_Data_Register"/>
      <sheetName val="Federal_WH_Data_Register"/>
      <sheetName val="8621_Data_Register"/>
      <sheetName val="Sched_K-1"/>
      <sheetName val="Form_8271"/>
      <sheetName val="Form_8621"/>
      <sheetName val="Form_1042-S"/>
      <sheetName val="Form_8805"/>
      <sheetName val="MSREF_FEES"/>
      <sheetName val="Sheet6"/>
      <sheetName val="Sheet4"/>
      <sheetName val="shtReport"/>
      <sheetName val="Equity"/>
      <sheetName val="C-TEC 99 InfoMatrix"/>
      <sheetName val="RevEconRates"/>
      <sheetName val="Names"/>
      <sheetName val="BTMAIN"/>
      <sheetName val="2_Assumptions"/>
      <sheetName val="Monthly CF (F1 LH)"/>
      <sheetName val="Assumptions (F1 LH)"/>
      <sheetName val="Assumptions (F3)"/>
      <sheetName val="Assumptions (F1 SS)"/>
      <sheetName val="Monthly CF (F3)"/>
      <sheetName val="Monthly CF (F1 SS)"/>
      <sheetName val="Assumptions (F2)"/>
      <sheetName val="CostRep"/>
      <sheetName val="Data Input"/>
      <sheetName val="wsLookup"/>
      <sheetName val="Financing"/>
      <sheetName val="Input"/>
      <sheetName val="Config"/>
      <sheetName val="Partner Data"/>
      <sheetName val="Tables"/>
      <sheetName val="Cost Report - Gerencial"/>
      <sheetName val="Basic_Info1"/>
      <sheetName val="Own-Level_Operating_Activity1"/>
      <sheetName val="Schedule_K1"/>
      <sheetName val="Federal_Data_Register1"/>
      <sheetName val="Activity_Data_Register1"/>
      <sheetName val="Federal_WH_Data_Register1"/>
      <sheetName val="8621_Data_Register1"/>
      <sheetName val="Sched_K-11"/>
      <sheetName val="Form_82711"/>
      <sheetName val="Form_86211"/>
      <sheetName val="Form_1042-S1"/>
      <sheetName val="Form_88051"/>
      <sheetName val="SU-I_Square"/>
      <sheetName val="MSREF_FEES1"/>
      <sheetName val="C-TEC_99_InfoMatrix"/>
      <sheetName val="Assumptions_(F3)"/>
      <sheetName val="Assumptions_(F1_SS)"/>
      <sheetName val="Monthly_CF_(F3)"/>
      <sheetName val="Monthly_CF_(F1_SS)"/>
      <sheetName val="Assumptions_(F2)"/>
      <sheetName val="Monthly_CF_(F1_LH)"/>
      <sheetName val="Assumptions_(F1_LH)"/>
      <sheetName val="Data_Input"/>
      <sheetName val="Partner_Data"/>
      <sheetName val="Cost_Report_-_Gerencial"/>
      <sheetName val="4100-100 Commercial Rent"/>
      <sheetName val="Hong Kong"/>
      <sheetName val="Sheet1"/>
      <sheetName val="Basic_Info2"/>
      <sheetName val="Own-Level_Operating_Activity2"/>
      <sheetName val="Schedule_K2"/>
      <sheetName val="Federal_Data_Register2"/>
      <sheetName val="Activity_Data_Register2"/>
      <sheetName val="Federal_WH_Data_Register2"/>
      <sheetName val="8621_Data_Register2"/>
      <sheetName val="Sched_K-12"/>
      <sheetName val="Form_82712"/>
      <sheetName val="Form_86212"/>
      <sheetName val="Form_1042-S2"/>
      <sheetName val="Form_88052"/>
      <sheetName val="MSREF_FEES2"/>
      <sheetName val="SU-I_Square1"/>
      <sheetName val="C-TEC_99_InfoMatrix1"/>
      <sheetName val="Monthly_CF_(F1_LH)1"/>
      <sheetName val="Assumptions_(F1_LH)1"/>
      <sheetName val="Assumptions_(F3)1"/>
      <sheetName val="Assumptions_(F1_SS)1"/>
      <sheetName val="Monthly_CF_(F3)1"/>
      <sheetName val="Monthly_CF_(F1_SS)1"/>
      <sheetName val="Assumptions_(F2)1"/>
      <sheetName val="Data_Input1"/>
      <sheetName val="Partner_Data1"/>
      <sheetName val="Cost_Report_-_Gerencial1"/>
      <sheetName val="4100-100_Commercial_Rent"/>
      <sheetName val="Hong_Kong"/>
      <sheetName val="Basic_Info3"/>
      <sheetName val="Own-Level_Operating_Activity3"/>
      <sheetName val="Schedule_K3"/>
      <sheetName val="Federal_Data_Register3"/>
      <sheetName val="Activity_Data_Register3"/>
      <sheetName val="Federal_WH_Data_Register3"/>
      <sheetName val="8621_Data_Register3"/>
      <sheetName val="Sched_K-13"/>
      <sheetName val="Form_82713"/>
      <sheetName val="Form_86213"/>
      <sheetName val="Form_1042-S3"/>
      <sheetName val="Form_88053"/>
      <sheetName val="MSREF_FEES3"/>
      <sheetName val="SU-I_Square2"/>
      <sheetName val="C-TEC_99_InfoMatrix2"/>
      <sheetName val="Monthly_CF_(F1_LH)2"/>
      <sheetName val="Assumptions_(F1_LH)2"/>
      <sheetName val="Assumptions_(F3)2"/>
      <sheetName val="Assumptions_(F1_SS)2"/>
      <sheetName val="Monthly_CF_(F3)2"/>
      <sheetName val="Monthly_CF_(F1_SS)2"/>
      <sheetName val="Assumptions_(F2)2"/>
      <sheetName val="Data_Input2"/>
      <sheetName val="Partner_Data2"/>
      <sheetName val="Cost_Report_-_Gerencial2"/>
      <sheetName val="4100-100_Commercial_Rent1"/>
      <sheetName val="Hong_Kong1"/>
      <sheetName val="Basic_Info4"/>
      <sheetName val="Own-Level_Operating_Activity4"/>
      <sheetName val="Schedule_K4"/>
      <sheetName val="Federal_Data_Register4"/>
      <sheetName val="Activity_Data_Register4"/>
      <sheetName val="Federal_WH_Data_Register4"/>
      <sheetName val="8621_Data_Register4"/>
      <sheetName val="Sched_K-14"/>
      <sheetName val="Form_82714"/>
      <sheetName val="Form_86214"/>
      <sheetName val="Form_1042-S4"/>
      <sheetName val="Form_88054"/>
      <sheetName val="MSREF_FEES4"/>
      <sheetName val="SU-I_Square3"/>
      <sheetName val="C-TEC_99_InfoMatrix3"/>
      <sheetName val="Monthly_CF_(F1_LH)3"/>
      <sheetName val="Assumptions_(F1_LH)3"/>
      <sheetName val="Assumptions_(F3)3"/>
      <sheetName val="Assumptions_(F1_SS)3"/>
      <sheetName val="Monthly_CF_(F3)3"/>
      <sheetName val="Monthly_CF_(F1_SS)3"/>
      <sheetName val="Assumptions_(F2)3"/>
      <sheetName val="Data_Input3"/>
      <sheetName val="Partner_Data3"/>
      <sheetName val="Cost_Report_-_Gerencial3"/>
      <sheetName val="4100-100_Commercial_Rent2"/>
      <sheetName val="Hong_Kong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1">
          <cell r="B71" t="str">
            <v>Individual</v>
          </cell>
        </row>
        <row r="72">
          <cell r="B72" t="str">
            <v>Limited Partnership</v>
          </cell>
        </row>
        <row r="73">
          <cell r="B73" t="str">
            <v>C Corporation</v>
          </cell>
        </row>
        <row r="74">
          <cell r="B74" t="str">
            <v>Estate/Trust</v>
          </cell>
        </row>
        <row r="75">
          <cell r="B75" t="str">
            <v>S Corporation</v>
          </cell>
        </row>
        <row r="76">
          <cell r="B76" t="str">
            <v>Exempt Org.</v>
          </cell>
        </row>
        <row r="77">
          <cell r="B77" t="str">
            <v>General Partnership</v>
          </cell>
        </row>
        <row r="78">
          <cell r="B78" t="str">
            <v>LLP</v>
          </cell>
        </row>
        <row r="79">
          <cell r="B79" t="str">
            <v>LLC</v>
          </cell>
        </row>
        <row r="80">
          <cell r="B80" t="str">
            <v>IRA/Keogh/SEP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"/>
      <sheetName val="Basic Info"/>
      <sheetName val="Own-Level Operating Activity"/>
      <sheetName val="Schedule K"/>
      <sheetName val="Federal Data Register"/>
      <sheetName val="Activity Data Register"/>
      <sheetName val="Federal WH Data Register"/>
      <sheetName val="8621 Data Register"/>
      <sheetName val="Sched K-1"/>
      <sheetName val="Footnotes"/>
      <sheetName val="Form 8271"/>
      <sheetName val="Form 8621"/>
      <sheetName val="Form 1042-S"/>
      <sheetName val="Form 8805"/>
      <sheetName val="shtLookup"/>
      <sheetName val="Basic_Info"/>
      <sheetName val="Own-Level_Operating_Activity"/>
      <sheetName val="Schedule_K"/>
      <sheetName val="Federal_Data_Register"/>
      <sheetName val="Activity_Data_Register"/>
      <sheetName val="Federal_WH_Data_Register"/>
      <sheetName val="8621_Data_Register"/>
      <sheetName val="Sched_K-1"/>
      <sheetName val="Form_8271"/>
      <sheetName val="Form_8621"/>
      <sheetName val="Form_1042-S"/>
      <sheetName val="Form_8805"/>
      <sheetName val="current"/>
      <sheetName val="Sheet6"/>
      <sheetName val="Sheet4"/>
      <sheetName val="Asstotal"/>
      <sheetName val="Reference"/>
      <sheetName val="Tables"/>
      <sheetName val="Partner Data"/>
      <sheetName val="wsLookup"/>
      <sheetName val="C-TEC 99 InfoMatrix"/>
      <sheetName val="Monthly CF (F1 LH)"/>
      <sheetName val="Assumptions (F1 LH)"/>
      <sheetName val="Assumptions (F3)"/>
      <sheetName val="Assumptions (F1 SS)"/>
      <sheetName val="Monthly CF (F3)"/>
      <sheetName val="Monthly CF (F1 SS)"/>
      <sheetName val="Assumptions (F2)"/>
      <sheetName val="RevEconRates"/>
      <sheetName val="CostRep"/>
      <sheetName val="Property"/>
      <sheetName val="Basic_Info1"/>
      <sheetName val="Own-Level_Operating_Activity1"/>
      <sheetName val="Schedule_K1"/>
      <sheetName val="Federal_Data_Register1"/>
      <sheetName val="Activity_Data_Register1"/>
      <sheetName val="Federal_WH_Data_Register1"/>
      <sheetName val="8621_Data_Register1"/>
      <sheetName val="Sched_K-11"/>
      <sheetName val="Form_82711"/>
      <sheetName val="Form_86211"/>
      <sheetName val="Form_1042-S1"/>
      <sheetName val="Form_88051"/>
      <sheetName val="Partner_Data"/>
      <sheetName val="C-TEC_99_InfoMatrix"/>
      <sheetName val="Monthly_CF_(F1_LH)"/>
      <sheetName val="Assumptions_(F1_LH)"/>
      <sheetName val="Assumptions_(F3)"/>
      <sheetName val="Assumptions_(F1_SS)"/>
      <sheetName val="Monthly_CF_(F3)"/>
      <sheetName val="Monthly_CF_(F1_SS)"/>
      <sheetName val="Assumptions_(F2)"/>
      <sheetName val="shtReport"/>
      <sheetName val="MSREF FEES"/>
      <sheetName val="Basic_Info2"/>
      <sheetName val="Own-Level_Operating_Activity2"/>
      <sheetName val="Schedule_K2"/>
      <sheetName val="Federal_Data_Register2"/>
      <sheetName val="Activity_Data_Register2"/>
      <sheetName val="Federal_WH_Data_Register2"/>
      <sheetName val="8621_Data_Register2"/>
      <sheetName val="Sched_K-12"/>
      <sheetName val="Form_82712"/>
      <sheetName val="Form_86212"/>
      <sheetName val="Form_1042-S2"/>
      <sheetName val="Form_88052"/>
      <sheetName val="Partner_Data1"/>
      <sheetName val="C-TEC_99_InfoMatrix1"/>
      <sheetName val="Monthly_CF_(F1_LH)1"/>
      <sheetName val="Assumptions_(F1_LH)1"/>
      <sheetName val="Assumptions_(F3)1"/>
      <sheetName val="Assumptions_(F1_SS)1"/>
      <sheetName val="Monthly_CF_(F3)1"/>
      <sheetName val="Monthly_CF_(F1_SS)1"/>
      <sheetName val="Assumptions_(F2)1"/>
      <sheetName val="MSREF_FEES"/>
      <sheetName val="Basic_Info3"/>
      <sheetName val="Own-Level_Operating_Activity3"/>
      <sheetName val="Schedule_K3"/>
      <sheetName val="Federal_Data_Register3"/>
      <sheetName val="Activity_Data_Register3"/>
      <sheetName val="Federal_WH_Data_Register3"/>
      <sheetName val="8621_Data_Register3"/>
      <sheetName val="Sched_K-13"/>
      <sheetName val="Form_82713"/>
      <sheetName val="Form_86213"/>
      <sheetName val="Form_1042-S3"/>
      <sheetName val="Form_88053"/>
      <sheetName val="Partner_Data2"/>
      <sheetName val="C-TEC_99_InfoMatrix2"/>
      <sheetName val="Monthly_CF_(F1_LH)2"/>
      <sheetName val="Assumptions_(F1_LH)2"/>
      <sheetName val="Assumptions_(F3)2"/>
      <sheetName val="Assumptions_(F1_SS)2"/>
      <sheetName val="Monthly_CF_(F3)2"/>
      <sheetName val="Monthly_CF_(F1_SS)2"/>
      <sheetName val="Assumptions_(F2)2"/>
      <sheetName val="MSREF_FEES1"/>
      <sheetName val="Basic_Info4"/>
      <sheetName val="Own-Level_Operating_Activity4"/>
      <sheetName val="Schedule_K4"/>
      <sheetName val="Federal_Data_Register4"/>
      <sheetName val="Activity_Data_Register4"/>
      <sheetName val="Federal_WH_Data_Register4"/>
      <sheetName val="8621_Data_Register4"/>
      <sheetName val="Sched_K-14"/>
      <sheetName val="Form_82714"/>
      <sheetName val="Form_86214"/>
      <sheetName val="Form_1042-S4"/>
      <sheetName val="Form_88054"/>
      <sheetName val="Partner_Data3"/>
      <sheetName val="C-TEC_99_InfoMatrix3"/>
      <sheetName val="Monthly_CF_(F1_LH)3"/>
      <sheetName val="Assumptions_(F1_LH)3"/>
      <sheetName val="Assumptions_(F3)3"/>
      <sheetName val="Assumptions_(F1_SS)3"/>
      <sheetName val="Monthly_CF_(F3)3"/>
      <sheetName val="Monthly_CF_(F1_SS)3"/>
      <sheetName val="Assumptions_(F2)3"/>
      <sheetName val="MSREF_FEES2"/>
      <sheetName val="TS HUDSON ASS, LP K-1 SUI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58">
          <cell r="I158" t="str">
            <v>AL</v>
          </cell>
        </row>
        <row r="159">
          <cell r="I159" t="str">
            <v>AK</v>
          </cell>
        </row>
        <row r="160">
          <cell r="I160" t="str">
            <v>AZ</v>
          </cell>
        </row>
        <row r="161">
          <cell r="I161" t="str">
            <v>AR</v>
          </cell>
        </row>
        <row r="162">
          <cell r="I162" t="str">
            <v>CA</v>
          </cell>
        </row>
        <row r="163">
          <cell r="I163" t="str">
            <v>CO</v>
          </cell>
        </row>
        <row r="164">
          <cell r="I164" t="str">
            <v>CT</v>
          </cell>
        </row>
        <row r="165">
          <cell r="I165" t="str">
            <v>DE</v>
          </cell>
        </row>
        <row r="166">
          <cell r="I166" t="str">
            <v>DC</v>
          </cell>
        </row>
        <row r="167">
          <cell r="I167" t="str">
            <v>FL</v>
          </cell>
        </row>
        <row r="168">
          <cell r="I168" t="str">
            <v>GA</v>
          </cell>
        </row>
        <row r="169">
          <cell r="I169" t="str">
            <v>HI</v>
          </cell>
        </row>
        <row r="170">
          <cell r="I170" t="str">
            <v>ID</v>
          </cell>
        </row>
        <row r="171">
          <cell r="I171" t="str">
            <v>IL</v>
          </cell>
        </row>
        <row r="172">
          <cell r="I172" t="str">
            <v>IN</v>
          </cell>
        </row>
        <row r="173">
          <cell r="I173" t="str">
            <v>IA</v>
          </cell>
        </row>
        <row r="174">
          <cell r="I174" t="str">
            <v>KS</v>
          </cell>
        </row>
        <row r="175">
          <cell r="I175" t="str">
            <v>KY</v>
          </cell>
        </row>
        <row r="176">
          <cell r="I176" t="str">
            <v>LA</v>
          </cell>
        </row>
        <row r="177">
          <cell r="I177" t="str">
            <v>ME</v>
          </cell>
        </row>
        <row r="178">
          <cell r="I178" t="str">
            <v>MD</v>
          </cell>
        </row>
        <row r="179">
          <cell r="I179" t="str">
            <v>MA</v>
          </cell>
        </row>
        <row r="180">
          <cell r="I180" t="str">
            <v>MI</v>
          </cell>
        </row>
        <row r="181">
          <cell r="I181" t="str">
            <v>MN</v>
          </cell>
        </row>
        <row r="182">
          <cell r="I182" t="str">
            <v>MS</v>
          </cell>
        </row>
        <row r="183">
          <cell r="I183" t="str">
            <v>MO</v>
          </cell>
        </row>
        <row r="184">
          <cell r="I184" t="str">
            <v>MT</v>
          </cell>
        </row>
        <row r="185">
          <cell r="I185" t="str">
            <v>NE</v>
          </cell>
        </row>
        <row r="186">
          <cell r="I186" t="str">
            <v>NV</v>
          </cell>
        </row>
        <row r="187">
          <cell r="I187" t="str">
            <v>NH</v>
          </cell>
        </row>
        <row r="188">
          <cell r="I188" t="str">
            <v>NJ</v>
          </cell>
        </row>
        <row r="189">
          <cell r="I189" t="str">
            <v>NM</v>
          </cell>
        </row>
        <row r="190">
          <cell r="I190" t="str">
            <v>NY</v>
          </cell>
        </row>
        <row r="191">
          <cell r="I191" t="str">
            <v>NC</v>
          </cell>
        </row>
        <row r="192">
          <cell r="I192" t="str">
            <v>ND</v>
          </cell>
        </row>
        <row r="193">
          <cell r="I193" t="str">
            <v>OH</v>
          </cell>
        </row>
        <row r="194">
          <cell r="I194" t="str">
            <v>OK</v>
          </cell>
        </row>
        <row r="195">
          <cell r="I195" t="str">
            <v>OR</v>
          </cell>
        </row>
        <row r="196">
          <cell r="I196" t="str">
            <v>PA</v>
          </cell>
        </row>
        <row r="197">
          <cell r="I197" t="str">
            <v>RI</v>
          </cell>
        </row>
        <row r="198">
          <cell r="I198" t="str">
            <v>SC</v>
          </cell>
        </row>
        <row r="199">
          <cell r="I199" t="str">
            <v>SD</v>
          </cell>
        </row>
        <row r="200">
          <cell r="I200" t="str">
            <v>TN</v>
          </cell>
        </row>
        <row r="201">
          <cell r="I201" t="str">
            <v>TX</v>
          </cell>
        </row>
        <row r="202">
          <cell r="I202" t="str">
            <v>UT</v>
          </cell>
        </row>
        <row r="203">
          <cell r="I203" t="str">
            <v>VT</v>
          </cell>
        </row>
        <row r="204">
          <cell r="I204" t="str">
            <v>VA</v>
          </cell>
        </row>
        <row r="205">
          <cell r="I205" t="str">
            <v>WA</v>
          </cell>
        </row>
        <row r="206">
          <cell r="I206" t="str">
            <v>WV</v>
          </cell>
        </row>
        <row r="207">
          <cell r="I207" t="str">
            <v>WI</v>
          </cell>
        </row>
        <row r="208">
          <cell r="I208" t="str">
            <v>WY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JLL Achieve Ambitions">
      <a:dk1>
        <a:sysClr val="windowText" lastClr="000000"/>
      </a:dk1>
      <a:lt1>
        <a:sysClr val="window" lastClr="FFFFFF"/>
      </a:lt1>
      <a:dk2>
        <a:srgbClr val="602376"/>
      </a:dk2>
      <a:lt2>
        <a:srgbClr val="9A054A"/>
      </a:lt2>
      <a:accent1>
        <a:srgbClr val="E30613"/>
      </a:accent1>
      <a:accent2>
        <a:srgbClr val="7874B5"/>
      </a:accent2>
      <a:accent3>
        <a:srgbClr val="626468"/>
      </a:accent3>
      <a:accent4>
        <a:srgbClr val="B1B2B4"/>
      </a:accent4>
      <a:accent5>
        <a:srgbClr val="DBD6C7"/>
      </a:accent5>
      <a:accent6>
        <a:srgbClr val="ED700A"/>
      </a:accent6>
      <a:hlink>
        <a:srgbClr val="626468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:f:/r/teams/InvestmentEvaluationTracking/Shared%20Documents/General/Investment%20Request%20Templates%20-%20Submissions?csf=1&amp;web=1&amp;e=iVGCAa" TargetMode="External"/><Relationship Id="rId2" Type="http://schemas.openxmlformats.org/officeDocument/2006/relationships/hyperlink" Target="mailto:Louis.bowers@jll.com" TargetMode="External"/><Relationship Id="rId1" Type="http://schemas.openxmlformats.org/officeDocument/2006/relationships/hyperlink" Target="mailto:brandon.hickey@am.jl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../../../../../:f:/r/teams/InvestmentEvaluationTracking/Shared%20Documents/General/Investment%20Request%20Templates%20-%20Submissions/Tracking?csf=1&amp;web=1&amp;e=bIiTcb" TargetMode="External"/><Relationship Id="rId4" Type="http://schemas.openxmlformats.org/officeDocument/2006/relationships/hyperlink" Target="../../../../../:f:/r/teams/InvestmentEvaluationTracking/Shared%20Documents/General/Investment%20Request%20Templates%20-%20Submissions/Submissions?csf=1&amp;web=1&amp;e=riiBU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Louis.bowers@jll.com" TargetMode="External"/><Relationship Id="rId1" Type="http://schemas.openxmlformats.org/officeDocument/2006/relationships/hyperlink" Target="mailto:brandon.hickey@am.jl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4BDF9-038F-4238-B2AC-D0C189D5F5D7}">
  <dimension ref="B2:U40"/>
  <sheetViews>
    <sheetView showGridLines="0" topLeftCell="A14" zoomScale="90" zoomScaleNormal="90" workbookViewId="0">
      <selection activeCell="B21" sqref="B21"/>
    </sheetView>
  </sheetViews>
  <sheetFormatPr defaultColWidth="8.88671875" defaultRowHeight="14.4" x14ac:dyDescent="0.3"/>
  <cols>
    <col min="1" max="20" width="8.88671875" style="70"/>
    <col min="21" max="21" width="12.44140625" style="70" customWidth="1"/>
    <col min="22" max="16384" width="8.88671875" style="70"/>
  </cols>
  <sheetData>
    <row r="2" spans="2:21" ht="17.399999999999999" x14ac:dyDescent="0.35">
      <c r="B2" s="77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100"/>
      <c r="P2" s="100"/>
      <c r="Q2" s="100"/>
      <c r="R2" s="100"/>
      <c r="S2" s="100"/>
      <c r="T2" s="100"/>
      <c r="U2" s="101"/>
    </row>
    <row r="3" spans="2:21" ht="5.4" customHeight="1" x14ac:dyDescent="0.3">
      <c r="B3" s="73"/>
      <c r="U3" s="96"/>
    </row>
    <row r="4" spans="2:21" ht="14.4" customHeight="1" x14ac:dyDescent="0.3">
      <c r="B4" s="71" t="s">
        <v>1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5"/>
    </row>
    <row r="5" spans="2:21" ht="14.4" customHeight="1" x14ac:dyDescent="0.3">
      <c r="B5" s="89" t="s">
        <v>2</v>
      </c>
      <c r="U5" s="96"/>
    </row>
    <row r="6" spans="2:21" ht="14.4" customHeight="1" x14ac:dyDescent="0.3">
      <c r="B6" s="89" t="s">
        <v>3</v>
      </c>
      <c r="U6" s="96"/>
    </row>
    <row r="7" spans="2:21" ht="14.4" customHeight="1" x14ac:dyDescent="0.3">
      <c r="B7" s="73"/>
      <c r="C7" s="70" t="s">
        <v>4</v>
      </c>
      <c r="G7" s="70" t="s">
        <v>5</v>
      </c>
      <c r="K7" s="70" t="s">
        <v>6</v>
      </c>
      <c r="U7" s="96"/>
    </row>
    <row r="8" spans="2:21" ht="14.4" customHeight="1" x14ac:dyDescent="0.3">
      <c r="B8" s="73"/>
      <c r="C8" s="70" t="s">
        <v>7</v>
      </c>
      <c r="G8" s="70" t="s">
        <v>8</v>
      </c>
      <c r="K8" s="70" t="s">
        <v>9</v>
      </c>
      <c r="U8" s="96"/>
    </row>
    <row r="9" spans="2:21" ht="14.4" customHeight="1" x14ac:dyDescent="0.3">
      <c r="B9" s="73"/>
      <c r="C9" s="70" t="s">
        <v>10</v>
      </c>
      <c r="G9" s="70" t="s">
        <v>11</v>
      </c>
      <c r="K9" s="70" t="s">
        <v>12</v>
      </c>
      <c r="U9" s="96"/>
    </row>
    <row r="10" spans="2:21" ht="14.4" customHeight="1" x14ac:dyDescent="0.3">
      <c r="B10" s="73"/>
      <c r="C10" s="70" t="s">
        <v>13</v>
      </c>
      <c r="G10" s="70" t="s">
        <v>14</v>
      </c>
      <c r="K10" s="70" t="s">
        <v>15</v>
      </c>
      <c r="U10" s="96"/>
    </row>
    <row r="11" spans="2:21" ht="14.4" customHeight="1" x14ac:dyDescent="0.3">
      <c r="B11" s="73"/>
      <c r="C11" s="70" t="s">
        <v>16</v>
      </c>
      <c r="G11" s="70" t="s">
        <v>17</v>
      </c>
      <c r="U11" s="96"/>
    </row>
    <row r="12" spans="2:21" ht="5.4" customHeight="1" x14ac:dyDescent="0.3">
      <c r="B12" s="73"/>
      <c r="U12" s="96"/>
    </row>
    <row r="13" spans="2:21" x14ac:dyDescent="0.3">
      <c r="B13" s="71" t="s">
        <v>18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5"/>
    </row>
    <row r="14" spans="2:21" x14ac:dyDescent="0.3">
      <c r="B14" s="89" t="s">
        <v>19</v>
      </c>
      <c r="U14" s="96"/>
    </row>
    <row r="15" spans="2:21" x14ac:dyDescent="0.3">
      <c r="B15" s="89" t="s">
        <v>20</v>
      </c>
      <c r="U15" s="96"/>
    </row>
    <row r="16" spans="2:21" x14ac:dyDescent="0.3">
      <c r="B16" s="89"/>
      <c r="C16" s="74" t="s">
        <v>21</v>
      </c>
      <c r="U16" s="96"/>
    </row>
    <row r="17" spans="2:21" x14ac:dyDescent="0.3">
      <c r="B17" s="89"/>
      <c r="C17" s="74"/>
      <c r="D17" s="70" t="s">
        <v>22</v>
      </c>
      <c r="G17" s="102" t="s">
        <v>23</v>
      </c>
      <c r="U17" s="96"/>
    </row>
    <row r="18" spans="2:21" x14ac:dyDescent="0.3">
      <c r="B18" s="89"/>
      <c r="C18" s="74"/>
      <c r="D18" s="70" t="s">
        <v>24</v>
      </c>
      <c r="G18" s="102" t="s">
        <v>25</v>
      </c>
      <c r="U18" s="96"/>
    </row>
    <row r="19" spans="2:21" x14ac:dyDescent="0.3">
      <c r="B19" s="89" t="s">
        <v>26</v>
      </c>
      <c r="U19" s="96"/>
    </row>
    <row r="20" spans="2:21" x14ac:dyDescent="0.3">
      <c r="B20" s="155" t="s">
        <v>315</v>
      </c>
      <c r="U20" s="96"/>
    </row>
    <row r="21" spans="2:21" x14ac:dyDescent="0.3">
      <c r="B21" s="89"/>
      <c r="C21" s="90" t="s">
        <v>27</v>
      </c>
      <c r="D21" s="91" t="s">
        <v>28</v>
      </c>
      <c r="U21" s="96"/>
    </row>
    <row r="22" spans="2:21" x14ac:dyDescent="0.3">
      <c r="B22" s="89" t="s">
        <v>29</v>
      </c>
      <c r="U22" s="96"/>
    </row>
    <row r="23" spans="2:21" x14ac:dyDescent="0.3">
      <c r="B23" s="89" t="s">
        <v>30</v>
      </c>
      <c r="U23" s="96"/>
    </row>
    <row r="24" spans="2:21" x14ac:dyDescent="0.3">
      <c r="B24" s="89"/>
      <c r="C24" s="90" t="s">
        <v>27</v>
      </c>
      <c r="D24" s="91" t="s">
        <v>31</v>
      </c>
      <c r="U24" s="96"/>
    </row>
    <row r="25" spans="2:21" x14ac:dyDescent="0.3">
      <c r="B25" s="73"/>
      <c r="C25" s="90" t="s">
        <v>27</v>
      </c>
      <c r="D25" s="87" t="s">
        <v>32</v>
      </c>
      <c r="U25" s="96"/>
    </row>
    <row r="26" spans="2:21" x14ac:dyDescent="0.3">
      <c r="B26" s="73"/>
      <c r="C26" s="90" t="s">
        <v>27</v>
      </c>
      <c r="D26" s="87" t="s">
        <v>33</v>
      </c>
      <c r="U26" s="96"/>
    </row>
    <row r="27" spans="2:21" x14ac:dyDescent="0.3">
      <c r="B27" s="89" t="s">
        <v>269</v>
      </c>
      <c r="C27" s="90"/>
      <c r="D27" s="87"/>
      <c r="U27" s="96"/>
    </row>
    <row r="28" spans="2:21" x14ac:dyDescent="0.3">
      <c r="B28" s="89" t="s">
        <v>34</v>
      </c>
      <c r="U28" s="96"/>
    </row>
    <row r="29" spans="2:21" x14ac:dyDescent="0.3">
      <c r="B29" s="89" t="s">
        <v>35</v>
      </c>
      <c r="U29" s="96"/>
    </row>
    <row r="30" spans="2:21" x14ac:dyDescent="0.3">
      <c r="B30" s="73"/>
      <c r="C30" s="90" t="s">
        <v>27</v>
      </c>
      <c r="D30" s="91" t="s">
        <v>36</v>
      </c>
      <c r="U30" s="96"/>
    </row>
    <row r="31" spans="2:21" x14ac:dyDescent="0.3">
      <c r="B31" s="73"/>
      <c r="U31" s="96"/>
    </row>
    <row r="32" spans="2:21" x14ac:dyDescent="0.3">
      <c r="B32" s="71" t="s">
        <v>37</v>
      </c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5"/>
    </row>
    <row r="33" spans="2:21" x14ac:dyDescent="0.3">
      <c r="B33" s="92" t="s">
        <v>38</v>
      </c>
      <c r="C33" s="156" t="s">
        <v>39</v>
      </c>
      <c r="D33" s="156"/>
      <c r="E33" s="156"/>
      <c r="F33" s="156" t="s">
        <v>40</v>
      </c>
      <c r="G33" s="156"/>
      <c r="H33" s="156"/>
      <c r="I33" s="156"/>
      <c r="J33" s="156"/>
      <c r="K33" s="156"/>
      <c r="L33" s="156"/>
      <c r="M33" s="156"/>
      <c r="N33" s="156"/>
      <c r="O33" s="156"/>
      <c r="P33" s="93"/>
      <c r="Q33" s="156" t="s">
        <v>41</v>
      </c>
      <c r="R33" s="156"/>
      <c r="S33" s="93"/>
      <c r="T33" s="93"/>
      <c r="U33" s="97"/>
    </row>
    <row r="34" spans="2:21" x14ac:dyDescent="0.3">
      <c r="B34" s="94">
        <v>1</v>
      </c>
      <c r="C34" s="159" t="s">
        <v>42</v>
      </c>
      <c r="D34" s="159"/>
      <c r="E34" s="159"/>
      <c r="F34" s="157" t="s">
        <v>43</v>
      </c>
      <c r="G34" s="157"/>
      <c r="H34" s="157"/>
      <c r="I34" s="157"/>
      <c r="J34" s="157"/>
      <c r="K34" s="157"/>
      <c r="L34" s="157"/>
      <c r="M34" s="157"/>
      <c r="N34" s="157"/>
      <c r="O34" s="157"/>
      <c r="Q34" s="159" t="s">
        <v>44</v>
      </c>
      <c r="R34" s="159"/>
      <c r="U34" s="96"/>
    </row>
    <row r="35" spans="2:21" ht="4.2" customHeight="1" x14ac:dyDescent="0.3">
      <c r="B35" s="94"/>
      <c r="C35" s="95"/>
      <c r="D35" s="95"/>
      <c r="E35" s="95"/>
      <c r="F35" s="88"/>
      <c r="G35" s="88"/>
      <c r="H35" s="88"/>
      <c r="I35" s="88"/>
      <c r="J35" s="88"/>
      <c r="K35" s="88"/>
      <c r="L35" s="88"/>
      <c r="M35" s="88"/>
      <c r="N35" s="88"/>
      <c r="O35" s="88"/>
      <c r="Q35" s="95"/>
      <c r="R35" s="95"/>
      <c r="U35" s="96"/>
    </row>
    <row r="36" spans="2:21" x14ac:dyDescent="0.3">
      <c r="B36" s="94">
        <v>2</v>
      </c>
      <c r="C36" s="159" t="s">
        <v>45</v>
      </c>
      <c r="D36" s="159"/>
      <c r="E36" s="159"/>
      <c r="F36" s="157" t="s">
        <v>46</v>
      </c>
      <c r="G36" s="157"/>
      <c r="H36" s="157"/>
      <c r="I36" s="157"/>
      <c r="J36" s="157"/>
      <c r="K36" s="157"/>
      <c r="L36" s="157"/>
      <c r="M36" s="157"/>
      <c r="N36" s="157"/>
      <c r="O36" s="157"/>
      <c r="Q36" s="159" t="s">
        <v>44</v>
      </c>
      <c r="R36" s="159"/>
      <c r="U36" s="96"/>
    </row>
    <row r="37" spans="2:21" ht="4.2" customHeight="1" x14ac:dyDescent="0.3">
      <c r="B37" s="94"/>
      <c r="C37" s="95"/>
      <c r="D37" s="95"/>
      <c r="E37" s="95"/>
      <c r="F37" s="88"/>
      <c r="G37" s="88"/>
      <c r="H37" s="88"/>
      <c r="I37" s="88"/>
      <c r="J37" s="88"/>
      <c r="K37" s="88"/>
      <c r="L37" s="88"/>
      <c r="M37" s="88"/>
      <c r="N37" s="88"/>
      <c r="O37" s="88"/>
      <c r="Q37" s="95"/>
      <c r="R37" s="95"/>
      <c r="U37" s="96"/>
    </row>
    <row r="38" spans="2:21" x14ac:dyDescent="0.3">
      <c r="B38" s="94">
        <v>3</v>
      </c>
      <c r="C38" s="159" t="s">
        <v>47</v>
      </c>
      <c r="D38" s="159"/>
      <c r="E38" s="159"/>
      <c r="F38" s="157" t="s">
        <v>48</v>
      </c>
      <c r="G38" s="157"/>
      <c r="H38" s="157"/>
      <c r="I38" s="157"/>
      <c r="J38" s="157"/>
      <c r="K38" s="157"/>
      <c r="L38" s="157"/>
      <c r="M38" s="157"/>
      <c r="N38" s="157"/>
      <c r="O38" s="157"/>
      <c r="Q38" s="159" t="s">
        <v>44</v>
      </c>
      <c r="R38" s="159"/>
      <c r="U38" s="96"/>
    </row>
    <row r="39" spans="2:21" ht="4.2" customHeight="1" x14ac:dyDescent="0.3">
      <c r="B39" s="94"/>
      <c r="C39" s="95"/>
      <c r="D39" s="95"/>
      <c r="E39" s="95"/>
      <c r="F39" s="88"/>
      <c r="G39" s="88"/>
      <c r="H39" s="88"/>
      <c r="I39" s="88"/>
      <c r="J39" s="88"/>
      <c r="K39" s="88"/>
      <c r="L39" s="88"/>
      <c r="M39" s="88"/>
      <c r="N39" s="88"/>
      <c r="O39" s="88"/>
      <c r="Q39" s="95"/>
      <c r="R39" s="95"/>
      <c r="U39" s="96"/>
    </row>
    <row r="40" spans="2:21" x14ac:dyDescent="0.3">
      <c r="B40" s="98">
        <v>4</v>
      </c>
      <c r="C40" s="160" t="s">
        <v>49</v>
      </c>
      <c r="D40" s="160"/>
      <c r="E40" s="160"/>
      <c r="F40" s="158" t="s">
        <v>50</v>
      </c>
      <c r="G40" s="158"/>
      <c r="H40" s="158"/>
      <c r="I40" s="158"/>
      <c r="J40" s="158"/>
      <c r="K40" s="158"/>
      <c r="L40" s="158"/>
      <c r="M40" s="158"/>
      <c r="N40" s="158"/>
      <c r="O40" s="158"/>
      <c r="P40" s="76"/>
      <c r="Q40" s="160" t="s">
        <v>44</v>
      </c>
      <c r="R40" s="160"/>
      <c r="S40" s="76"/>
      <c r="T40" s="76"/>
      <c r="U40" s="99"/>
    </row>
  </sheetData>
  <mergeCells count="15">
    <mergeCell ref="Q33:R33"/>
    <mergeCell ref="Q34:R34"/>
    <mergeCell ref="Q36:R36"/>
    <mergeCell ref="Q38:R38"/>
    <mergeCell ref="Q40:R40"/>
    <mergeCell ref="C33:E33"/>
    <mergeCell ref="C34:E34"/>
    <mergeCell ref="C36:E36"/>
    <mergeCell ref="C38:E38"/>
    <mergeCell ref="C40:E40"/>
    <mergeCell ref="F33:O33"/>
    <mergeCell ref="F34:O34"/>
    <mergeCell ref="F36:O36"/>
    <mergeCell ref="F38:O38"/>
    <mergeCell ref="F40:O40"/>
  </mergeCells>
  <hyperlinks>
    <hyperlink ref="D26" r:id="rId1" xr:uid="{A4BA2E81-843B-4144-85DB-83274FB14279}"/>
    <hyperlink ref="D25" r:id="rId2" xr:uid="{28BA86F3-8B82-497E-9042-CB74E2933D78}"/>
    <hyperlink ref="D21" r:id="rId3" xr:uid="{DEED6203-0609-4ED5-9550-E941741357DA}"/>
    <hyperlink ref="D24" r:id="rId4" xr:uid="{66AB5AFE-1C15-4C9A-8220-1817DD150377}"/>
    <hyperlink ref="D30" r:id="rId5" xr:uid="{06FB7942-D7AE-4209-86A3-E87373E4BCB0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36F71-067A-4E8B-96F7-FAE2F149420D}">
  <sheetPr>
    <tabColor rgb="FF00B050"/>
  </sheetPr>
  <dimension ref="A1"/>
  <sheetViews>
    <sheetView workbookViewId="0">
      <selection activeCell="H31" sqref="H31"/>
    </sheetView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680BD-CC8E-41CF-B9A5-BAC6CCD49344}">
  <dimension ref="A1:O6"/>
  <sheetViews>
    <sheetView showGridLines="0" zoomScale="80" zoomScaleNormal="80" workbookViewId="0">
      <selection activeCell="A30" sqref="A30"/>
    </sheetView>
  </sheetViews>
  <sheetFormatPr defaultColWidth="9.109375" defaultRowHeight="18" customHeight="1" x14ac:dyDescent="0.3"/>
  <cols>
    <col min="1" max="4" width="21.109375" style="18" bestFit="1" customWidth="1"/>
    <col min="5" max="5" width="21.109375" style="18" hidden="1" customWidth="1"/>
    <col min="6" max="9" width="21.109375" style="18" bestFit="1" customWidth="1"/>
    <col min="10" max="10" width="21.109375" style="18" customWidth="1"/>
    <col min="11" max="15" width="21.109375" style="18" bestFit="1" customWidth="1"/>
    <col min="16" max="16384" width="9.109375" style="18"/>
  </cols>
  <sheetData>
    <row r="1" spans="1:15" s="20" customFormat="1" ht="36" customHeight="1" thickBot="1" x14ac:dyDescent="0.35">
      <c r="A1" s="19" t="s">
        <v>51</v>
      </c>
      <c r="B1" s="19" t="s">
        <v>52</v>
      </c>
      <c r="C1" s="19" t="s">
        <v>53</v>
      </c>
      <c r="D1" s="19" t="s">
        <v>54</v>
      </c>
      <c r="E1" s="19" t="s">
        <v>55</v>
      </c>
      <c r="F1" s="19" t="s">
        <v>56</v>
      </c>
      <c r="G1" s="19" t="s">
        <v>57</v>
      </c>
      <c r="H1" s="19" t="s">
        <v>58</v>
      </c>
      <c r="I1" s="19" t="s">
        <v>59</v>
      </c>
      <c r="J1" s="19" t="s">
        <v>60</v>
      </c>
      <c r="K1" s="19" t="s">
        <v>61</v>
      </c>
      <c r="L1" s="19" t="s">
        <v>62</v>
      </c>
      <c r="M1" s="19" t="s">
        <v>63</v>
      </c>
      <c r="N1" s="19" t="s">
        <v>64</v>
      </c>
      <c r="O1" s="19" t="s">
        <v>65</v>
      </c>
    </row>
    <row r="2" spans="1:15" s="21" customFormat="1" ht="18" customHeight="1" thickBot="1" x14ac:dyDescent="0.35">
      <c r="A2" s="22" t="s">
        <v>66</v>
      </c>
      <c r="B2" s="22" t="str">
        <f>'Investment 1'!C24</f>
        <v>Name</v>
      </c>
      <c r="C2" s="23" t="str">
        <f>'Investment 1'!C30</f>
        <v>Corporate Segment (See Below Functional Drop Down)</v>
      </c>
      <c r="D2" s="23" t="str">
        <f>'Investment 1'!C32</f>
        <v>Enterprise</v>
      </c>
      <c r="E2" s="23"/>
      <c r="F2" s="23">
        <f>'Investment 1'!G40</f>
        <v>7</v>
      </c>
      <c r="G2" s="24">
        <f>'Investment 1'!G53</f>
        <v>3</v>
      </c>
      <c r="H2" s="24">
        <f>'Investment 1'!R39</f>
        <v>124.25999999999999</v>
      </c>
      <c r="I2" s="24">
        <f>'Investment 1'!R43</f>
        <v>110.25999999999999</v>
      </c>
      <c r="J2" s="24">
        <f>'Investment 1'!R93</f>
        <v>8.8757142857142846</v>
      </c>
      <c r="K2" s="24">
        <f>SUM('Investment 1'!R30:V30)</f>
        <v>120</v>
      </c>
      <c r="L2" s="25">
        <f>SUM('Investment 1'!R39:V39)</f>
        <v>358.40979200000004</v>
      </c>
      <c r="M2" s="24">
        <f>'Investment 1'!V81</f>
        <v>292.87005718488473</v>
      </c>
      <c r="N2" s="26">
        <f>'Investment 1'!W87</f>
        <v>-3.6011885714285721</v>
      </c>
      <c r="O2" s="27">
        <f>'Investment 1'!V93</f>
        <v>-2.9084227296866696</v>
      </c>
    </row>
    <row r="3" spans="1:15" s="21" customFormat="1" ht="18" customHeight="1" thickBot="1" x14ac:dyDescent="0.35">
      <c r="A3" s="22" t="s">
        <v>67</v>
      </c>
      <c r="B3" s="22"/>
      <c r="C3" s="23"/>
      <c r="D3" s="23"/>
      <c r="E3" s="23"/>
      <c r="F3" s="23"/>
      <c r="G3" s="24"/>
      <c r="H3" s="24"/>
      <c r="I3" s="24"/>
      <c r="J3" s="24"/>
      <c r="K3" s="24"/>
      <c r="L3" s="25"/>
      <c r="M3" s="24"/>
      <c r="N3" s="26"/>
      <c r="O3" s="27"/>
    </row>
    <row r="4" spans="1:15" s="21" customFormat="1" ht="18" customHeight="1" thickBot="1" x14ac:dyDescent="0.35">
      <c r="A4" s="22" t="s">
        <v>68</v>
      </c>
      <c r="B4" s="22"/>
      <c r="C4" s="23"/>
      <c r="D4" s="23"/>
      <c r="E4" s="23"/>
      <c r="F4" s="23"/>
      <c r="G4" s="24"/>
      <c r="H4" s="24"/>
      <c r="I4" s="24"/>
      <c r="J4" s="24"/>
      <c r="K4" s="24"/>
      <c r="L4" s="25"/>
      <c r="M4" s="24"/>
      <c r="N4" s="26"/>
      <c r="O4" s="27"/>
    </row>
    <row r="5" spans="1:15" s="21" customFormat="1" ht="18" customHeight="1" thickBot="1" x14ac:dyDescent="0.35">
      <c r="A5" s="22" t="s">
        <v>69</v>
      </c>
      <c r="B5" s="22"/>
      <c r="C5" s="23"/>
      <c r="D5" s="23"/>
      <c r="E5" s="23"/>
      <c r="F5" s="23"/>
      <c r="G5" s="24"/>
      <c r="H5" s="24"/>
      <c r="I5" s="24"/>
      <c r="J5" s="24"/>
      <c r="K5" s="24"/>
      <c r="L5" s="25"/>
      <c r="M5" s="24"/>
      <c r="N5" s="26"/>
      <c r="O5" s="27"/>
    </row>
    <row r="6" spans="1:15" s="21" customFormat="1" ht="18" customHeight="1" thickBot="1" x14ac:dyDescent="0.35">
      <c r="A6" s="22" t="s">
        <v>70</v>
      </c>
      <c r="B6" s="22"/>
      <c r="C6" s="23"/>
      <c r="D6" s="23"/>
      <c r="E6" s="23"/>
      <c r="F6" s="23"/>
      <c r="G6" s="24"/>
      <c r="H6" s="24"/>
      <c r="I6" s="24"/>
      <c r="J6" s="24"/>
      <c r="K6" s="24"/>
      <c r="L6" s="25"/>
      <c r="M6" s="24"/>
      <c r="N6" s="26"/>
      <c r="O6" s="27"/>
    </row>
  </sheetData>
  <conditionalFormatting sqref="C2:O6">
    <cfRule type="expression" dxfId="7" priority="16">
      <formula>$B2= " "</formula>
    </cfRule>
  </conditionalFormatting>
  <conditionalFormatting sqref="A2:O2">
    <cfRule type="expression" dxfId="6" priority="14">
      <formula>MOD(ROW(),2)=1</formula>
    </cfRule>
    <cfRule type="expression" dxfId="5" priority="15">
      <formula>MOD(ROW(),2)=0</formula>
    </cfRule>
  </conditionalFormatting>
  <conditionalFormatting sqref="M2:O2">
    <cfRule type="expression" dxfId="4" priority="13">
      <formula>$A$13=" "</formula>
    </cfRule>
  </conditionalFormatting>
  <conditionalFormatting sqref="M2:O2">
    <cfRule type="expression" dxfId="3" priority="12">
      <formula>$B2= " "</formula>
    </cfRule>
  </conditionalFormatting>
  <conditionalFormatting sqref="A3:O6">
    <cfRule type="expression" dxfId="2" priority="3">
      <formula>MOD(ROW(),2)=1</formula>
    </cfRule>
    <cfRule type="expression" dxfId="1" priority="4">
      <formula>MOD(ROW(),2)=0</formula>
    </cfRule>
  </conditionalFormatting>
  <conditionalFormatting sqref="M3:O6">
    <cfRule type="expression" dxfId="0" priority="2">
      <formula>$A$13=" 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390E5-C0A7-4EB5-9558-6A73404C75E8}">
  <sheetPr>
    <tabColor rgb="FFC00000"/>
  </sheetPr>
  <dimension ref="B3"/>
  <sheetViews>
    <sheetView showGridLines="0" workbookViewId="0">
      <selection activeCell="I23" sqref="I23"/>
    </sheetView>
  </sheetViews>
  <sheetFormatPr defaultColWidth="8.88671875" defaultRowHeight="14.4" x14ac:dyDescent="0.3"/>
  <cols>
    <col min="1" max="16384" width="8.88671875" style="32"/>
  </cols>
  <sheetData>
    <row r="3" spans="2:2" ht="39" x14ac:dyDescent="0.75">
      <c r="B3" s="31" t="s">
        <v>71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2E7B6-E3A2-4A3E-A01D-3EEB97CC1BFF}">
  <dimension ref="A1:AB118"/>
  <sheetViews>
    <sheetView showGridLines="0" tabSelected="1" zoomScale="70" zoomScaleNormal="70" workbookViewId="0">
      <selection activeCell="C85" sqref="C85"/>
    </sheetView>
  </sheetViews>
  <sheetFormatPr defaultColWidth="9.109375" defaultRowHeight="18" customHeight="1" outlineLevelRow="1" x14ac:dyDescent="0.3"/>
  <cols>
    <col min="1" max="1" width="3.6640625" style="33" bestFit="1" customWidth="1"/>
    <col min="2" max="2" width="63.77734375" style="33" customWidth="1"/>
    <col min="3" max="3" width="46.109375" style="33" customWidth="1"/>
    <col min="4" max="4" width="5.109375" style="33" customWidth="1"/>
    <col min="5" max="5" width="61.33203125" style="33" bestFit="1" customWidth="1"/>
    <col min="6" max="6" width="9.109375" style="33"/>
    <col min="7" max="14" width="6.6640625" style="33" customWidth="1"/>
    <col min="15" max="15" width="5.109375" style="33" customWidth="1"/>
    <col min="16" max="16" width="61.33203125" style="33" bestFit="1" customWidth="1"/>
    <col min="17" max="17" width="9.109375" style="33"/>
    <col min="18" max="25" width="6.6640625" style="33" customWidth="1"/>
    <col min="26" max="16384" width="9.109375" style="33"/>
  </cols>
  <sheetData>
    <row r="1" spans="2:14" ht="18" customHeight="1" thickTop="1" x14ac:dyDescent="0.3">
      <c r="B1" s="79" t="s">
        <v>263</v>
      </c>
      <c r="C1" s="80"/>
      <c r="E1" s="79" t="s">
        <v>264</v>
      </c>
      <c r="F1" s="125"/>
      <c r="G1" s="128"/>
      <c r="H1" s="128"/>
      <c r="I1" s="128"/>
      <c r="J1" s="128"/>
      <c r="K1" s="128"/>
      <c r="L1" s="128"/>
      <c r="M1" s="128"/>
      <c r="N1" s="129"/>
    </row>
    <row r="2" spans="2:14" ht="18" customHeight="1" x14ac:dyDescent="0.3">
      <c r="B2" s="83" t="s">
        <v>72</v>
      </c>
      <c r="C2" s="81"/>
      <c r="E2" s="83" t="s">
        <v>277</v>
      </c>
      <c r="F2" s="126"/>
      <c r="G2" s="126"/>
      <c r="H2" s="126"/>
      <c r="I2" s="126"/>
      <c r="J2" s="126"/>
      <c r="K2" s="126"/>
      <c r="L2" s="126"/>
      <c r="M2" s="126"/>
      <c r="N2" s="81"/>
    </row>
    <row r="3" spans="2:14" ht="18" customHeight="1" x14ac:dyDescent="0.3">
      <c r="B3" s="83" t="s">
        <v>73</v>
      </c>
      <c r="C3" s="81"/>
      <c r="E3" s="83" t="s">
        <v>276</v>
      </c>
      <c r="F3" s="126"/>
      <c r="G3" s="126"/>
      <c r="H3" s="126"/>
      <c r="I3" s="126"/>
      <c r="J3" s="126"/>
      <c r="K3" s="126"/>
      <c r="L3" s="126"/>
      <c r="M3" s="126"/>
      <c r="N3" s="81"/>
    </row>
    <row r="4" spans="2:14" ht="18" customHeight="1" x14ac:dyDescent="0.3">
      <c r="B4" s="83" t="s">
        <v>74</v>
      </c>
      <c r="C4" s="81"/>
      <c r="E4" s="83" t="s">
        <v>265</v>
      </c>
      <c r="F4" s="126"/>
      <c r="G4" s="126"/>
      <c r="H4" s="126"/>
      <c r="I4" s="126"/>
      <c r="J4" s="126"/>
      <c r="K4" s="126"/>
      <c r="L4" s="126"/>
      <c r="M4" s="126"/>
      <c r="N4" s="81"/>
    </row>
    <row r="5" spans="2:14" ht="18" customHeight="1" x14ac:dyDescent="0.3">
      <c r="B5" s="83" t="s">
        <v>75</v>
      </c>
      <c r="C5" s="81"/>
      <c r="E5" s="83" t="s">
        <v>265</v>
      </c>
      <c r="F5" s="126"/>
      <c r="G5" s="126"/>
      <c r="H5" s="126"/>
      <c r="I5" s="126"/>
      <c r="J5" s="126"/>
      <c r="K5" s="126"/>
      <c r="L5" s="126"/>
      <c r="M5" s="126"/>
      <c r="N5" s="81"/>
    </row>
    <row r="6" spans="2:14" ht="18" customHeight="1" x14ac:dyDescent="0.3">
      <c r="B6" s="83" t="s">
        <v>76</v>
      </c>
      <c r="C6" s="81"/>
      <c r="E6" s="83" t="s">
        <v>266</v>
      </c>
      <c r="F6" s="126"/>
      <c r="G6" s="126"/>
      <c r="H6" s="126"/>
      <c r="I6" s="126"/>
      <c r="J6" s="126"/>
      <c r="K6" s="126"/>
      <c r="L6" s="126"/>
      <c r="M6" s="126"/>
      <c r="N6" s="81"/>
    </row>
    <row r="7" spans="2:14" ht="18" customHeight="1" x14ac:dyDescent="0.3">
      <c r="B7" s="83" t="s">
        <v>77</v>
      </c>
      <c r="C7" s="81"/>
      <c r="E7" s="83" t="s">
        <v>268</v>
      </c>
      <c r="F7" s="126"/>
      <c r="G7" s="126"/>
      <c r="H7" s="126"/>
      <c r="I7" s="126"/>
      <c r="J7" s="126"/>
      <c r="K7" s="126"/>
      <c r="L7" s="126"/>
      <c r="M7" s="126"/>
      <c r="N7" s="81"/>
    </row>
    <row r="8" spans="2:14" ht="18" customHeight="1" x14ac:dyDescent="0.3">
      <c r="B8" s="84" t="s">
        <v>32</v>
      </c>
      <c r="C8" s="81"/>
      <c r="E8" s="84" t="s">
        <v>32</v>
      </c>
      <c r="F8" s="126"/>
      <c r="G8" s="126"/>
      <c r="H8" s="126"/>
      <c r="I8" s="126"/>
      <c r="J8" s="126"/>
      <c r="K8" s="126"/>
      <c r="L8" s="126"/>
      <c r="M8" s="126"/>
      <c r="N8" s="81"/>
    </row>
    <row r="9" spans="2:14" ht="18" customHeight="1" x14ac:dyDescent="0.3">
      <c r="B9" s="84" t="s">
        <v>33</v>
      </c>
      <c r="C9" s="81"/>
      <c r="E9" s="84" t="s">
        <v>33</v>
      </c>
      <c r="F9" s="126"/>
      <c r="G9" s="126"/>
      <c r="H9" s="126"/>
      <c r="I9" s="126"/>
      <c r="J9" s="126"/>
      <c r="K9" s="126"/>
      <c r="L9" s="126"/>
      <c r="M9" s="126"/>
      <c r="N9" s="81"/>
    </row>
    <row r="10" spans="2:14" ht="18" customHeight="1" x14ac:dyDescent="0.3">
      <c r="B10" s="83" t="s">
        <v>78</v>
      </c>
      <c r="C10" s="81"/>
      <c r="E10" s="85" t="s">
        <v>267</v>
      </c>
      <c r="F10" s="126"/>
      <c r="G10" s="126"/>
      <c r="H10" s="126"/>
      <c r="I10" s="126"/>
      <c r="J10" s="126"/>
      <c r="K10" s="126"/>
      <c r="L10" s="126"/>
      <c r="M10" s="126"/>
      <c r="N10" s="81"/>
    </row>
    <row r="11" spans="2:14" ht="18" customHeight="1" x14ac:dyDescent="0.3">
      <c r="B11" s="85" t="s">
        <v>79</v>
      </c>
      <c r="C11" s="81"/>
      <c r="E11" s="85"/>
      <c r="F11" s="126"/>
      <c r="G11" s="126"/>
      <c r="H11" s="126"/>
      <c r="I11" s="126"/>
      <c r="J11" s="126"/>
      <c r="K11" s="126"/>
      <c r="L11" s="126"/>
      <c r="M11" s="126"/>
      <c r="N11" s="81"/>
    </row>
    <row r="12" spans="2:14" ht="18" customHeight="1" thickBot="1" x14ac:dyDescent="0.35">
      <c r="B12" s="86" t="s">
        <v>80</v>
      </c>
      <c r="C12" s="82"/>
      <c r="E12" s="86"/>
      <c r="F12" s="127"/>
      <c r="G12" s="127"/>
      <c r="H12" s="127"/>
      <c r="I12" s="127"/>
      <c r="J12" s="127"/>
      <c r="K12" s="127"/>
      <c r="L12" s="127"/>
      <c r="M12" s="127"/>
      <c r="N12" s="82"/>
    </row>
    <row r="13" spans="2:14" ht="18" customHeight="1" thickTop="1" x14ac:dyDescent="0.3">
      <c r="B13" s="34"/>
    </row>
    <row r="14" spans="2:14" ht="18" customHeight="1" x14ac:dyDescent="0.3">
      <c r="B14" s="35" t="s">
        <v>81</v>
      </c>
    </row>
    <row r="15" spans="2:14" ht="16.8" customHeight="1" x14ac:dyDescent="0.3">
      <c r="B15" s="141" t="s">
        <v>283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3"/>
    </row>
    <row r="16" spans="2:14" ht="39.6" customHeight="1" x14ac:dyDescent="0.3">
      <c r="B16" s="147" t="s">
        <v>278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</row>
    <row r="17" spans="1:25" ht="39.6" customHeight="1" x14ac:dyDescent="0.3">
      <c r="B17" s="147" t="s">
        <v>279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9"/>
    </row>
    <row r="18" spans="1:25" ht="39.6" customHeight="1" x14ac:dyDescent="0.3">
      <c r="B18" s="147" t="s">
        <v>280</v>
      </c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9"/>
    </row>
    <row r="19" spans="1:25" ht="39.6" customHeight="1" x14ac:dyDescent="0.3">
      <c r="B19" s="147" t="s">
        <v>281</v>
      </c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9"/>
    </row>
    <row r="20" spans="1:25" ht="39.6" customHeight="1" x14ac:dyDescent="0.3">
      <c r="B20" s="147" t="s">
        <v>282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9"/>
    </row>
    <row r="22" spans="1:25" ht="18" customHeight="1" x14ac:dyDescent="0.3">
      <c r="B22" s="36" t="s">
        <v>82</v>
      </c>
      <c r="C22" s="37"/>
      <c r="E22" s="36" t="s">
        <v>83</v>
      </c>
      <c r="F22" s="37"/>
      <c r="G22" s="38"/>
      <c r="H22" s="38"/>
      <c r="I22" s="38"/>
      <c r="J22" s="38"/>
      <c r="K22" s="38"/>
      <c r="L22" s="38"/>
      <c r="M22" s="38"/>
      <c r="N22" s="38"/>
      <c r="P22" s="36" t="s">
        <v>84</v>
      </c>
      <c r="Q22" s="37"/>
      <c r="R22" s="39"/>
      <c r="S22" s="39"/>
      <c r="T22" s="39"/>
      <c r="U22" s="39"/>
      <c r="V22" s="39"/>
      <c r="W22" s="38"/>
      <c r="X22" s="38"/>
      <c r="Y22" s="38"/>
    </row>
    <row r="23" spans="1:25" ht="18" customHeight="1" x14ac:dyDescent="0.3">
      <c r="E23" s="65" t="s">
        <v>85</v>
      </c>
      <c r="F23" s="66"/>
      <c r="G23" s="66"/>
      <c r="H23" s="66"/>
      <c r="I23" s="66"/>
      <c r="J23" s="66"/>
      <c r="K23" s="66"/>
      <c r="L23" s="66"/>
      <c r="M23" s="66"/>
      <c r="N23" s="66"/>
    </row>
    <row r="24" spans="1:25" ht="18" customHeight="1" x14ac:dyDescent="0.3">
      <c r="A24" s="40" t="s">
        <v>86</v>
      </c>
      <c r="B24" s="33" t="s">
        <v>87</v>
      </c>
      <c r="C24" s="146" t="s">
        <v>88</v>
      </c>
      <c r="E24" s="33" t="s">
        <v>89</v>
      </c>
      <c r="G24" s="42" t="s">
        <v>273</v>
      </c>
      <c r="H24" s="42" t="s">
        <v>274</v>
      </c>
      <c r="I24" s="42" t="s">
        <v>275</v>
      </c>
      <c r="J24" s="42">
        <v>1</v>
      </c>
      <c r="K24" s="42">
        <v>2</v>
      </c>
      <c r="L24" s="42">
        <v>3</v>
      </c>
      <c r="M24" s="42">
        <v>4</v>
      </c>
      <c r="N24" s="42">
        <v>5</v>
      </c>
      <c r="P24" s="33" t="s">
        <v>89</v>
      </c>
      <c r="R24" s="42">
        <v>1</v>
      </c>
      <c r="S24" s="42">
        <v>2</v>
      </c>
      <c r="T24" s="42">
        <v>3</v>
      </c>
      <c r="U24" s="42">
        <v>4</v>
      </c>
      <c r="V24" s="42">
        <v>5</v>
      </c>
      <c r="W24" s="42" t="s">
        <v>90</v>
      </c>
      <c r="X24" s="42"/>
      <c r="Y24" s="42"/>
    </row>
    <row r="25" spans="1:25" ht="18" customHeight="1" x14ac:dyDescent="0.3">
      <c r="A25" s="40" t="s">
        <v>91</v>
      </c>
      <c r="B25" s="33" t="s">
        <v>92</v>
      </c>
      <c r="C25" s="41" t="s">
        <v>4</v>
      </c>
      <c r="E25" s="33" t="s">
        <v>93</v>
      </c>
      <c r="G25" s="43" t="s">
        <v>272</v>
      </c>
      <c r="H25" s="43" t="s">
        <v>271</v>
      </c>
      <c r="I25" s="43" t="s">
        <v>270</v>
      </c>
      <c r="J25" s="43">
        <v>2022</v>
      </c>
      <c r="K25" s="42">
        <f>J25+1</f>
        <v>2023</v>
      </c>
      <c r="L25" s="42">
        <f t="shared" ref="L25:N25" si="0">K25+1</f>
        <v>2024</v>
      </c>
      <c r="M25" s="42">
        <f t="shared" si="0"/>
        <v>2025</v>
      </c>
      <c r="N25" s="42">
        <f t="shared" si="0"/>
        <v>2026</v>
      </c>
      <c r="P25" s="33" t="s">
        <v>93</v>
      </c>
      <c r="R25" s="42">
        <f>J25</f>
        <v>2022</v>
      </c>
      <c r="S25" s="42">
        <f>R25+1</f>
        <v>2023</v>
      </c>
      <c r="T25" s="42">
        <f t="shared" ref="T25:V25" si="1">S25+1</f>
        <v>2024</v>
      </c>
      <c r="U25" s="42">
        <f t="shared" si="1"/>
        <v>2025</v>
      </c>
      <c r="V25" s="42">
        <f t="shared" si="1"/>
        <v>2026</v>
      </c>
      <c r="W25" s="42"/>
      <c r="X25" s="42"/>
      <c r="Y25" s="42"/>
    </row>
    <row r="26" spans="1:25" ht="18" customHeight="1" x14ac:dyDescent="0.3">
      <c r="A26" s="40" t="s">
        <v>94</v>
      </c>
      <c r="B26" s="33" t="s">
        <v>95</v>
      </c>
      <c r="C26" s="146" t="s">
        <v>96</v>
      </c>
      <c r="E26" s="33" t="s">
        <v>97</v>
      </c>
      <c r="G26" s="151" t="s">
        <v>98</v>
      </c>
      <c r="H26" s="151" t="s">
        <v>98</v>
      </c>
      <c r="I26" s="151" t="s">
        <v>98</v>
      </c>
      <c r="J26" s="151" t="s">
        <v>98</v>
      </c>
      <c r="K26" s="151" t="s">
        <v>98</v>
      </c>
      <c r="L26" s="151" t="s">
        <v>98</v>
      </c>
      <c r="M26" s="151" t="s">
        <v>98</v>
      </c>
      <c r="N26" s="151" t="s">
        <v>98</v>
      </c>
      <c r="P26" s="33" t="s">
        <v>97</v>
      </c>
      <c r="R26" s="44" t="str">
        <f>J26</f>
        <v>E</v>
      </c>
      <c r="S26" s="44" t="str">
        <f>K26</f>
        <v>E</v>
      </c>
      <c r="T26" s="44" t="str">
        <f>L26</f>
        <v>E</v>
      </c>
      <c r="U26" s="44" t="str">
        <f>M26</f>
        <v>E</v>
      </c>
      <c r="V26" s="44" t="str">
        <f>N26</f>
        <v>E</v>
      </c>
      <c r="W26" s="44" t="str">
        <f>V26</f>
        <v>E</v>
      </c>
      <c r="X26" s="44"/>
    </row>
    <row r="27" spans="1:25" ht="18" customHeight="1" x14ac:dyDescent="0.3">
      <c r="A27" s="40" t="s">
        <v>99</v>
      </c>
      <c r="B27" s="33" t="s">
        <v>100</v>
      </c>
      <c r="C27" s="146" t="s">
        <v>101</v>
      </c>
      <c r="E27" s="35"/>
      <c r="G27" s="42"/>
      <c r="H27" s="42"/>
      <c r="I27" s="42"/>
      <c r="J27" s="42"/>
      <c r="K27" s="42"/>
      <c r="L27" s="42"/>
      <c r="M27" s="42"/>
      <c r="N27" s="42"/>
      <c r="P27" s="35"/>
      <c r="R27" s="42"/>
      <c r="S27" s="42"/>
      <c r="T27" s="42"/>
      <c r="U27" s="42"/>
      <c r="V27" s="42"/>
      <c r="W27" s="42"/>
      <c r="X27" s="42"/>
      <c r="Y27" s="42"/>
    </row>
    <row r="28" spans="1:25" ht="18" customHeight="1" x14ac:dyDescent="0.3">
      <c r="A28" s="40" t="s">
        <v>102</v>
      </c>
      <c r="B28" s="33" t="s">
        <v>103</v>
      </c>
      <c r="C28" s="146" t="s">
        <v>104</v>
      </c>
      <c r="E28" s="45" t="s">
        <v>105</v>
      </c>
      <c r="P28" s="46" t="s">
        <v>106</v>
      </c>
      <c r="R28" s="47">
        <f t="shared" ref="R28:V29" si="2">J56</f>
        <v>15</v>
      </c>
      <c r="S28" s="47">
        <f t="shared" si="2"/>
        <v>20</v>
      </c>
      <c r="T28" s="47">
        <f t="shared" si="2"/>
        <v>30</v>
      </c>
      <c r="U28" s="47">
        <f t="shared" si="2"/>
        <v>40</v>
      </c>
      <c r="V28" s="47">
        <f t="shared" si="2"/>
        <v>50</v>
      </c>
      <c r="W28" s="42"/>
      <c r="X28" s="42"/>
      <c r="Y28" s="42"/>
    </row>
    <row r="29" spans="1:25" ht="18" customHeight="1" x14ac:dyDescent="0.3">
      <c r="C29" s="42"/>
      <c r="E29" s="145" t="s">
        <v>303</v>
      </c>
      <c r="P29" s="46" t="s">
        <v>107</v>
      </c>
      <c r="R29" s="47">
        <f t="shared" si="2"/>
        <v>-15</v>
      </c>
      <c r="S29" s="47">
        <f t="shared" si="2"/>
        <v>-5</v>
      </c>
      <c r="T29" s="47">
        <f t="shared" si="2"/>
        <v>-5</v>
      </c>
      <c r="U29" s="47">
        <f t="shared" si="2"/>
        <v>-5</v>
      </c>
      <c r="V29" s="47">
        <f t="shared" si="2"/>
        <v>-5</v>
      </c>
      <c r="W29" s="42"/>
      <c r="X29" s="42"/>
      <c r="Y29" s="42"/>
    </row>
    <row r="30" spans="1:25" ht="18" customHeight="1" x14ac:dyDescent="0.3">
      <c r="A30" s="40" t="s">
        <v>108</v>
      </c>
      <c r="B30" s="33" t="s">
        <v>109</v>
      </c>
      <c r="C30" s="41" t="s">
        <v>284</v>
      </c>
      <c r="E30" s="46" t="s">
        <v>307</v>
      </c>
      <c r="G30" s="152">
        <v>1</v>
      </c>
      <c r="H30" s="152">
        <v>1</v>
      </c>
      <c r="I30" s="152">
        <v>1</v>
      </c>
      <c r="J30" s="130">
        <f>SUM(G30:I30)</f>
        <v>3</v>
      </c>
      <c r="K30" s="152">
        <v>2</v>
      </c>
      <c r="L30" s="152">
        <v>3</v>
      </c>
      <c r="M30" s="152">
        <v>4</v>
      </c>
      <c r="N30" s="152">
        <v>5</v>
      </c>
      <c r="P30" s="35" t="s">
        <v>111</v>
      </c>
      <c r="R30" s="48">
        <f>SUM(R28:R29)</f>
        <v>0</v>
      </c>
      <c r="S30" s="48">
        <f t="shared" ref="S30:V30" si="3">SUM(S28:S29)</f>
        <v>15</v>
      </c>
      <c r="T30" s="48">
        <f t="shared" si="3"/>
        <v>25</v>
      </c>
      <c r="U30" s="48">
        <f t="shared" si="3"/>
        <v>35</v>
      </c>
      <c r="V30" s="48">
        <f t="shared" si="3"/>
        <v>45</v>
      </c>
      <c r="W30" s="42"/>
      <c r="X30" s="47"/>
      <c r="Y30" s="42"/>
    </row>
    <row r="31" spans="1:25" ht="18" customHeight="1" x14ac:dyDescent="0.3">
      <c r="A31" s="40" t="s">
        <v>112</v>
      </c>
      <c r="B31" s="33" t="s">
        <v>299</v>
      </c>
      <c r="C31" s="41" t="s">
        <v>300</v>
      </c>
      <c r="E31" s="46" t="s">
        <v>308</v>
      </c>
      <c r="G31" s="152">
        <v>1</v>
      </c>
      <c r="H31" s="152">
        <v>1</v>
      </c>
      <c r="I31" s="152">
        <v>1</v>
      </c>
      <c r="J31" s="130">
        <f t="shared" ref="J31:J38" si="4">SUM(G31:I31)</f>
        <v>3</v>
      </c>
      <c r="K31" s="152">
        <v>2</v>
      </c>
      <c r="L31" s="152">
        <v>3</v>
      </c>
      <c r="M31" s="152">
        <v>4</v>
      </c>
      <c r="N31" s="152">
        <v>5</v>
      </c>
      <c r="P31" s="46" t="s">
        <v>113</v>
      </c>
      <c r="R31" s="47">
        <f>J30+J36</f>
        <v>6</v>
      </c>
      <c r="S31" s="47">
        <f>K30+K36</f>
        <v>4</v>
      </c>
      <c r="T31" s="47">
        <f>L30+L36</f>
        <v>6</v>
      </c>
      <c r="U31" s="47">
        <f>M30+M36</f>
        <v>8</v>
      </c>
      <c r="V31" s="47">
        <f>N30+N36</f>
        <v>10</v>
      </c>
      <c r="W31" s="42"/>
      <c r="X31" s="47"/>
      <c r="Y31" s="42"/>
    </row>
    <row r="32" spans="1:25" ht="18" customHeight="1" x14ac:dyDescent="0.3">
      <c r="A32" s="40" t="s">
        <v>114</v>
      </c>
      <c r="B32" s="33" t="s">
        <v>115</v>
      </c>
      <c r="C32" s="41" t="s">
        <v>116</v>
      </c>
      <c r="E32" s="46" t="s">
        <v>309</v>
      </c>
      <c r="G32" s="152">
        <v>1</v>
      </c>
      <c r="H32" s="152">
        <v>1</v>
      </c>
      <c r="I32" s="152">
        <v>1</v>
      </c>
      <c r="J32" s="130">
        <f t="shared" si="4"/>
        <v>3</v>
      </c>
      <c r="K32" s="152">
        <v>2</v>
      </c>
      <c r="L32" s="152">
        <v>3</v>
      </c>
      <c r="M32" s="152">
        <v>4</v>
      </c>
      <c r="N32" s="152">
        <v>5</v>
      </c>
      <c r="P32" s="46" t="s">
        <v>117</v>
      </c>
      <c r="R32" s="47">
        <f>SUM(J32,J33,J37,J38)</f>
        <v>12</v>
      </c>
      <c r="S32" s="47">
        <f>SUM(K32,K33,K37,K38)</f>
        <v>8</v>
      </c>
      <c r="T32" s="47">
        <f>SUM(L32,L33,L37,L38)</f>
        <v>12</v>
      </c>
      <c r="U32" s="47">
        <f>SUM(M32,M33,M37,M38)</f>
        <v>16</v>
      </c>
      <c r="V32" s="47">
        <f>SUM(N32,N33,N37,N38)</f>
        <v>20</v>
      </c>
      <c r="W32" s="42"/>
      <c r="X32" s="42"/>
      <c r="Y32" s="42"/>
    </row>
    <row r="33" spans="1:28" ht="18" customHeight="1" x14ac:dyDescent="0.3">
      <c r="A33" s="40" t="s">
        <v>118</v>
      </c>
      <c r="B33" s="33" t="s">
        <v>119</v>
      </c>
      <c r="C33" s="146" t="s">
        <v>120</v>
      </c>
      <c r="E33" s="46" t="s">
        <v>310</v>
      </c>
      <c r="G33" s="152">
        <v>1</v>
      </c>
      <c r="H33" s="152">
        <v>1</v>
      </c>
      <c r="I33" s="152">
        <v>1</v>
      </c>
      <c r="J33" s="130">
        <f t="shared" si="4"/>
        <v>3</v>
      </c>
      <c r="K33" s="152">
        <v>2</v>
      </c>
      <c r="L33" s="152">
        <v>3</v>
      </c>
      <c r="M33" s="152">
        <v>4</v>
      </c>
      <c r="N33" s="152">
        <v>5</v>
      </c>
      <c r="P33" s="46" t="s">
        <v>121</v>
      </c>
      <c r="R33" s="47">
        <f>-R59</f>
        <v>0</v>
      </c>
      <c r="S33" s="47">
        <f t="shared" ref="S33:V33" si="5">-S59</f>
        <v>2.8</v>
      </c>
      <c r="T33" s="47">
        <f t="shared" si="5"/>
        <v>3.44</v>
      </c>
      <c r="U33" s="47">
        <f t="shared" si="5"/>
        <v>4.5519999999999996</v>
      </c>
      <c r="V33" s="47">
        <f t="shared" si="5"/>
        <v>6.0415999999999999</v>
      </c>
      <c r="W33" s="42"/>
      <c r="X33" s="42"/>
      <c r="Y33" s="42"/>
    </row>
    <row r="34" spans="1:28" ht="18" customHeight="1" x14ac:dyDescent="0.3">
      <c r="A34" s="40" t="s">
        <v>122</v>
      </c>
      <c r="B34" s="33" t="s">
        <v>123</v>
      </c>
      <c r="C34" s="41" t="s">
        <v>197</v>
      </c>
      <c r="E34" s="35" t="s">
        <v>305</v>
      </c>
      <c r="G34" s="48">
        <f>SUM(G30:G33)</f>
        <v>4</v>
      </c>
      <c r="H34" s="48">
        <f t="shared" ref="H34:J34" si="6">SUM(H30:H33)</f>
        <v>4</v>
      </c>
      <c r="I34" s="48">
        <f t="shared" si="6"/>
        <v>4</v>
      </c>
      <c r="J34" s="131">
        <f t="shared" si="6"/>
        <v>12</v>
      </c>
      <c r="K34" s="48">
        <f>SUM(K30:K33)</f>
        <v>8</v>
      </c>
      <c r="L34" s="48">
        <f>SUM(L30:L33)</f>
        <v>12</v>
      </c>
      <c r="M34" s="48">
        <f>SUM(M30:M33)</f>
        <v>16</v>
      </c>
      <c r="N34" s="48">
        <f>SUM(N30:N33)</f>
        <v>20</v>
      </c>
      <c r="P34" s="46" t="s">
        <v>125</v>
      </c>
      <c r="R34" s="47">
        <f>J58</f>
        <v>15</v>
      </c>
      <c r="S34" s="47">
        <f>R34+K58</f>
        <v>35</v>
      </c>
      <c r="T34" s="47">
        <f>S34+L58</f>
        <v>65</v>
      </c>
      <c r="U34" s="47">
        <f>T34+M58</f>
        <v>105</v>
      </c>
      <c r="V34" s="47">
        <f>U34+N58</f>
        <v>155</v>
      </c>
      <c r="W34" s="42"/>
      <c r="X34" s="42"/>
      <c r="Y34" s="42"/>
    </row>
    <row r="35" spans="1:28" ht="18" customHeight="1" x14ac:dyDescent="0.3">
      <c r="E35" s="145" t="s">
        <v>304</v>
      </c>
      <c r="G35" s="104"/>
      <c r="H35" s="104"/>
      <c r="I35" s="104"/>
      <c r="J35" s="144"/>
      <c r="K35" s="104"/>
      <c r="L35" s="104"/>
      <c r="M35" s="104"/>
      <c r="N35" s="104"/>
      <c r="P35" s="35" t="s">
        <v>126</v>
      </c>
      <c r="R35" s="48">
        <f>SUM(R31:R34)</f>
        <v>33</v>
      </c>
      <c r="S35" s="48">
        <f t="shared" ref="S35:V35" si="7">SUM(S31:S34)</f>
        <v>49.8</v>
      </c>
      <c r="T35" s="48">
        <f t="shared" si="7"/>
        <v>86.44</v>
      </c>
      <c r="U35" s="48">
        <f t="shared" si="7"/>
        <v>133.55199999999999</v>
      </c>
      <c r="V35" s="48">
        <f t="shared" si="7"/>
        <v>191.04160000000002</v>
      </c>
      <c r="W35" s="42"/>
      <c r="X35" s="47"/>
      <c r="Y35" s="42"/>
    </row>
    <row r="36" spans="1:28" ht="18" customHeight="1" x14ac:dyDescent="0.3">
      <c r="B36" s="36" t="s">
        <v>127</v>
      </c>
      <c r="C36" s="37"/>
      <c r="E36" s="46" t="s">
        <v>311</v>
      </c>
      <c r="G36" s="152">
        <v>1</v>
      </c>
      <c r="H36" s="152">
        <v>1</v>
      </c>
      <c r="I36" s="152">
        <v>1</v>
      </c>
      <c r="J36" s="130">
        <f t="shared" si="4"/>
        <v>3</v>
      </c>
      <c r="K36" s="152">
        <v>2</v>
      </c>
      <c r="L36" s="152">
        <v>3</v>
      </c>
      <c r="M36" s="152">
        <v>4</v>
      </c>
      <c r="N36" s="152">
        <v>5</v>
      </c>
      <c r="P36" s="35" t="s">
        <v>128</v>
      </c>
      <c r="R36" s="49">
        <f>R30-R35</f>
        <v>-33</v>
      </c>
      <c r="S36" s="49">
        <f t="shared" ref="S36:V36" si="8">S30-S35</f>
        <v>-34.799999999999997</v>
      </c>
      <c r="T36" s="49">
        <f t="shared" si="8"/>
        <v>-61.44</v>
      </c>
      <c r="U36" s="49">
        <f t="shared" si="8"/>
        <v>-98.551999999999992</v>
      </c>
      <c r="V36" s="49">
        <f t="shared" si="8"/>
        <v>-146.04160000000002</v>
      </c>
      <c r="W36" s="42"/>
      <c r="X36" s="50"/>
      <c r="Y36" s="50"/>
      <c r="Z36" s="51"/>
      <c r="AA36" s="51"/>
      <c r="AB36" s="51"/>
    </row>
    <row r="37" spans="1:28" ht="18" customHeight="1" x14ac:dyDescent="0.3">
      <c r="E37" s="46" t="s">
        <v>309</v>
      </c>
      <c r="G37" s="152">
        <v>1</v>
      </c>
      <c r="H37" s="152">
        <v>1</v>
      </c>
      <c r="I37" s="152">
        <v>1</v>
      </c>
      <c r="J37" s="130">
        <f t="shared" si="4"/>
        <v>3</v>
      </c>
      <c r="K37" s="152">
        <v>2</v>
      </c>
      <c r="L37" s="152">
        <v>3</v>
      </c>
      <c r="M37" s="152">
        <v>4</v>
      </c>
      <c r="N37" s="152">
        <v>5</v>
      </c>
      <c r="P37" s="46" t="s">
        <v>130</v>
      </c>
      <c r="R37" s="68">
        <f>-R36*WACC!$C$5</f>
        <v>7.26</v>
      </c>
      <c r="S37" s="68">
        <f>-S36*WACC!$C$5</f>
        <v>7.6559999999999997</v>
      </c>
      <c r="T37" s="68">
        <f>-T36*WACC!$C$5</f>
        <v>13.5168</v>
      </c>
      <c r="U37" s="68">
        <f>-U36*WACC!$C$5</f>
        <v>21.681439999999998</v>
      </c>
      <c r="V37" s="68">
        <f>-V36*WACC!$C$5</f>
        <v>32.129152000000005</v>
      </c>
      <c r="W37" s="42"/>
      <c r="X37" s="123" t="s">
        <v>228</v>
      </c>
      <c r="Y37" s="124" t="s">
        <v>229</v>
      </c>
    </row>
    <row r="38" spans="1:28" ht="18" customHeight="1" x14ac:dyDescent="0.3">
      <c r="A38" s="40" t="s">
        <v>86</v>
      </c>
      <c r="B38" s="33" t="s">
        <v>131</v>
      </c>
      <c r="C38" s="146">
        <v>5</v>
      </c>
      <c r="E38" s="46" t="s">
        <v>310</v>
      </c>
      <c r="G38" s="152">
        <v>1</v>
      </c>
      <c r="H38" s="152">
        <v>1</v>
      </c>
      <c r="I38" s="152">
        <v>1</v>
      </c>
      <c r="J38" s="130">
        <f t="shared" si="4"/>
        <v>3</v>
      </c>
      <c r="K38" s="152">
        <v>2</v>
      </c>
      <c r="L38" s="152">
        <v>3</v>
      </c>
      <c r="M38" s="152">
        <v>4</v>
      </c>
      <c r="N38" s="152">
        <v>5</v>
      </c>
      <c r="P38" s="46" t="s">
        <v>132</v>
      </c>
      <c r="R38" s="68">
        <f>J73</f>
        <v>150</v>
      </c>
      <c r="S38" s="68">
        <f>K73</f>
        <v>200</v>
      </c>
      <c r="T38" s="68">
        <f>L73</f>
        <v>300</v>
      </c>
      <c r="U38" s="68">
        <f>M73</f>
        <v>0</v>
      </c>
      <c r="V38" s="68">
        <f>N73</f>
        <v>0</v>
      </c>
      <c r="W38" s="42"/>
      <c r="X38" s="42"/>
      <c r="Y38" s="42"/>
    </row>
    <row r="39" spans="1:28" ht="18" customHeight="1" x14ac:dyDescent="0.3">
      <c r="A39" s="40" t="s">
        <v>91</v>
      </c>
      <c r="B39" s="33" t="s">
        <v>133</v>
      </c>
      <c r="C39" s="150">
        <v>44835</v>
      </c>
      <c r="E39" s="35" t="s">
        <v>306</v>
      </c>
      <c r="G39" s="48">
        <f>SUM(G36:G38)</f>
        <v>3</v>
      </c>
      <c r="H39" s="48">
        <f t="shared" ref="H39:J39" si="9">SUM(H36:H38)</f>
        <v>3</v>
      </c>
      <c r="I39" s="48">
        <f t="shared" si="9"/>
        <v>3</v>
      </c>
      <c r="J39" s="132">
        <f t="shared" si="9"/>
        <v>9</v>
      </c>
      <c r="K39" s="48">
        <f t="shared" ref="K39:N39" si="10">SUM(K36:K38)</f>
        <v>6</v>
      </c>
      <c r="L39" s="48">
        <f t="shared" si="10"/>
        <v>9</v>
      </c>
      <c r="M39" s="48">
        <f t="shared" si="10"/>
        <v>12</v>
      </c>
      <c r="N39" s="48">
        <f t="shared" si="10"/>
        <v>15</v>
      </c>
      <c r="P39" s="35" t="s">
        <v>135</v>
      </c>
      <c r="R39" s="69">
        <f>SUM(R36:R38)</f>
        <v>124.25999999999999</v>
      </c>
      <c r="S39" s="69">
        <f t="shared" ref="S39:V39" si="11">SUM(S36:S38)</f>
        <v>172.85599999999999</v>
      </c>
      <c r="T39" s="69">
        <f t="shared" si="11"/>
        <v>252.07679999999999</v>
      </c>
      <c r="U39" s="69">
        <f t="shared" si="11"/>
        <v>-76.870559999999998</v>
      </c>
      <c r="V39" s="69">
        <f t="shared" si="11"/>
        <v>-113.91244800000001</v>
      </c>
      <c r="W39" s="42"/>
      <c r="X39" s="42"/>
      <c r="Y39" s="42"/>
    </row>
    <row r="40" spans="1:28" ht="18" customHeight="1" x14ac:dyDescent="0.3">
      <c r="A40" s="40" t="s">
        <v>94</v>
      </c>
      <c r="B40" s="33" t="s">
        <v>301</v>
      </c>
      <c r="C40" s="150">
        <v>45200</v>
      </c>
      <c r="E40" s="35" t="s">
        <v>129</v>
      </c>
      <c r="G40" s="49">
        <f t="shared" ref="G40:N40" si="12">G39+G34</f>
        <v>7</v>
      </c>
      <c r="H40" s="49">
        <f t="shared" si="12"/>
        <v>7</v>
      </c>
      <c r="I40" s="49">
        <f t="shared" si="12"/>
        <v>7</v>
      </c>
      <c r="J40" s="133">
        <f t="shared" si="12"/>
        <v>21</v>
      </c>
      <c r="K40" s="49">
        <f t="shared" si="12"/>
        <v>14</v>
      </c>
      <c r="L40" s="49">
        <f t="shared" si="12"/>
        <v>21</v>
      </c>
      <c r="M40" s="49">
        <f t="shared" si="12"/>
        <v>28</v>
      </c>
      <c r="N40" s="49">
        <f t="shared" si="12"/>
        <v>35</v>
      </c>
      <c r="P40" s="46" t="s">
        <v>136</v>
      </c>
      <c r="R40" s="47">
        <f>R33</f>
        <v>0</v>
      </c>
      <c r="S40" s="47">
        <f>S33</f>
        <v>2.8</v>
      </c>
      <c r="T40" s="47">
        <f>T33</f>
        <v>3.44</v>
      </c>
      <c r="U40" s="47">
        <f>U33</f>
        <v>4.5519999999999996</v>
      </c>
      <c r="V40" s="47">
        <f>V33</f>
        <v>6.0415999999999999</v>
      </c>
      <c r="W40" s="42"/>
      <c r="X40" s="42"/>
      <c r="Y40" s="42"/>
    </row>
    <row r="41" spans="1:28" ht="18" customHeight="1" x14ac:dyDescent="0.3">
      <c r="A41" s="40" t="s">
        <v>99</v>
      </c>
      <c r="B41" s="33" t="s">
        <v>312</v>
      </c>
      <c r="C41" s="64" t="s">
        <v>314</v>
      </c>
      <c r="E41" s="52"/>
      <c r="G41" s="47"/>
      <c r="H41" s="47"/>
      <c r="I41" s="47"/>
      <c r="J41" s="134"/>
      <c r="K41" s="47"/>
      <c r="L41" s="47"/>
      <c r="M41" s="47"/>
      <c r="N41" s="47"/>
      <c r="P41" s="46" t="s">
        <v>137</v>
      </c>
      <c r="R41" s="47">
        <f>-J53</f>
        <v>-9</v>
      </c>
      <c r="S41" s="47">
        <f>-K53</f>
        <v>-6</v>
      </c>
      <c r="T41" s="47">
        <f>-L53</f>
        <v>-9</v>
      </c>
      <c r="U41" s="47">
        <f>-M53</f>
        <v>-12</v>
      </c>
      <c r="V41" s="47">
        <f>-N53</f>
        <v>-15</v>
      </c>
      <c r="W41" s="42"/>
      <c r="X41" s="42"/>
      <c r="Y41" s="42"/>
    </row>
    <row r="42" spans="1:28" ht="18" customHeight="1" x14ac:dyDescent="0.3">
      <c r="E42" s="45" t="s">
        <v>134</v>
      </c>
      <c r="G42" s="161" t="s">
        <v>302</v>
      </c>
      <c r="H42" s="161"/>
      <c r="I42" s="161"/>
      <c r="J42" s="161"/>
      <c r="K42" s="161"/>
      <c r="L42" s="161"/>
      <c r="M42" s="161"/>
      <c r="N42" s="161"/>
      <c r="P42" s="46" t="s">
        <v>138</v>
      </c>
      <c r="R42" s="47">
        <f>-J68</f>
        <v>-5</v>
      </c>
      <c r="S42" s="47">
        <f>-K68</f>
        <v>0</v>
      </c>
      <c r="T42" s="47">
        <f>-L68</f>
        <v>0</v>
      </c>
      <c r="U42" s="47">
        <f>-M68</f>
        <v>0</v>
      </c>
      <c r="V42" s="47">
        <f>-N68</f>
        <v>0</v>
      </c>
      <c r="W42" s="42"/>
      <c r="X42" s="42"/>
      <c r="Y42" s="42"/>
    </row>
    <row r="43" spans="1:28" ht="18" customHeight="1" x14ac:dyDescent="0.3">
      <c r="E43" s="46" t="s">
        <v>256</v>
      </c>
      <c r="G43" s="152">
        <v>1</v>
      </c>
      <c r="H43" s="152">
        <v>1</v>
      </c>
      <c r="I43" s="152">
        <v>1</v>
      </c>
      <c r="J43" s="130">
        <f t="shared" ref="J43:J47" si="13">SUM(G43:I43)</f>
        <v>3</v>
      </c>
      <c r="K43" s="152">
        <v>5</v>
      </c>
      <c r="L43" s="152">
        <v>5</v>
      </c>
      <c r="M43" s="152">
        <v>5</v>
      </c>
      <c r="N43" s="152">
        <v>5</v>
      </c>
      <c r="P43" s="35" t="s">
        <v>230</v>
      </c>
      <c r="R43" s="48">
        <f>SUM(R39:R42)</f>
        <v>110.25999999999999</v>
      </c>
      <c r="S43" s="48">
        <f t="shared" ref="S43:V43" si="14">SUM(S39:S42)</f>
        <v>169.65600000000001</v>
      </c>
      <c r="T43" s="48">
        <f t="shared" si="14"/>
        <v>246.51679999999999</v>
      </c>
      <c r="U43" s="48">
        <f t="shared" si="14"/>
        <v>-84.318559999999991</v>
      </c>
      <c r="V43" s="48">
        <f t="shared" si="14"/>
        <v>-122.87084800000001</v>
      </c>
      <c r="W43" s="42"/>
      <c r="X43" s="42"/>
      <c r="Y43" s="42"/>
    </row>
    <row r="44" spans="1:28" ht="18" customHeight="1" x14ac:dyDescent="0.3">
      <c r="E44" s="46" t="s">
        <v>257</v>
      </c>
      <c r="G44" s="152">
        <v>-1</v>
      </c>
      <c r="H44" s="152">
        <v>-1</v>
      </c>
      <c r="I44" s="152">
        <v>-1</v>
      </c>
      <c r="J44" s="130">
        <f t="shared" si="13"/>
        <v>-3</v>
      </c>
      <c r="K44" s="152">
        <v>-2</v>
      </c>
      <c r="L44" s="152">
        <v>-2</v>
      </c>
      <c r="M44" s="152">
        <v>-2</v>
      </c>
      <c r="N44" s="152">
        <v>-2</v>
      </c>
      <c r="P44" s="35"/>
      <c r="R44" s="49"/>
      <c r="S44" s="49"/>
      <c r="T44" s="49"/>
      <c r="U44" s="49"/>
      <c r="V44" s="49"/>
      <c r="W44" s="42"/>
      <c r="X44" s="42"/>
      <c r="Y44" s="42"/>
    </row>
    <row r="45" spans="1:28" ht="18" customHeight="1" x14ac:dyDescent="0.3">
      <c r="E45" s="46" t="s">
        <v>258</v>
      </c>
      <c r="G45" s="152">
        <v>-1</v>
      </c>
      <c r="H45" s="152">
        <v>-1</v>
      </c>
      <c r="I45" s="152">
        <v>-1</v>
      </c>
      <c r="J45" s="130">
        <f t="shared" si="13"/>
        <v>-3</v>
      </c>
      <c r="K45" s="152">
        <v>-1</v>
      </c>
      <c r="L45" s="152">
        <v>-1</v>
      </c>
      <c r="M45" s="152">
        <v>-1</v>
      </c>
      <c r="N45" s="152">
        <v>-1</v>
      </c>
      <c r="P45" s="46" t="s">
        <v>136</v>
      </c>
      <c r="R45" s="47">
        <f>R33</f>
        <v>0</v>
      </c>
      <c r="S45" s="47">
        <f>S33</f>
        <v>2.8</v>
      </c>
      <c r="T45" s="47">
        <f>T33</f>
        <v>3.44</v>
      </c>
      <c r="U45" s="47">
        <f>U33</f>
        <v>4.5519999999999996</v>
      </c>
      <c r="V45" s="47">
        <f>V33</f>
        <v>6.0415999999999999</v>
      </c>
      <c r="W45" s="42"/>
      <c r="X45" s="42"/>
      <c r="Y45" s="42"/>
    </row>
    <row r="46" spans="1:28" ht="18" customHeight="1" x14ac:dyDescent="0.3">
      <c r="E46" s="46" t="s">
        <v>259</v>
      </c>
      <c r="G46" s="153">
        <f>SUM(G43:G45)</f>
        <v>-1</v>
      </c>
      <c r="H46" s="153">
        <f t="shared" ref="H46:J46" si="15">SUM(H43:H45)</f>
        <v>-1</v>
      </c>
      <c r="I46" s="153">
        <f t="shared" si="15"/>
        <v>-1</v>
      </c>
      <c r="J46" s="135">
        <f t="shared" si="15"/>
        <v>-3</v>
      </c>
      <c r="K46" s="153">
        <f t="shared" ref="K46:N46" si="16">SUM(K43:K45)</f>
        <v>2</v>
      </c>
      <c r="L46" s="153">
        <f t="shared" si="16"/>
        <v>2</v>
      </c>
      <c r="M46" s="153">
        <f t="shared" si="16"/>
        <v>2</v>
      </c>
      <c r="N46" s="153">
        <f t="shared" si="16"/>
        <v>2</v>
      </c>
      <c r="P46" s="46" t="s">
        <v>143</v>
      </c>
      <c r="R46" s="47">
        <f>R38</f>
        <v>150</v>
      </c>
      <c r="S46" s="47">
        <f t="shared" ref="S46:V46" si="17">S38</f>
        <v>200</v>
      </c>
      <c r="T46" s="47">
        <f t="shared" si="17"/>
        <v>300</v>
      </c>
      <c r="U46" s="47">
        <f t="shared" si="17"/>
        <v>0</v>
      </c>
      <c r="V46" s="47">
        <f t="shared" si="17"/>
        <v>0</v>
      </c>
      <c r="W46" s="42"/>
      <c r="X46" s="42"/>
      <c r="Y46" s="42"/>
    </row>
    <row r="47" spans="1:28" ht="18" customHeight="1" x14ac:dyDescent="0.3">
      <c r="E47" s="46" t="s">
        <v>226</v>
      </c>
      <c r="G47" s="152">
        <v>1</v>
      </c>
      <c r="H47" s="152">
        <v>1</v>
      </c>
      <c r="I47" s="152">
        <v>1</v>
      </c>
      <c r="J47" s="130">
        <f t="shared" si="13"/>
        <v>3</v>
      </c>
      <c r="K47" s="152">
        <v>1</v>
      </c>
      <c r="L47" s="152">
        <v>1</v>
      </c>
      <c r="M47" s="152">
        <v>1</v>
      </c>
      <c r="N47" s="152">
        <v>1</v>
      </c>
      <c r="P47" s="46" t="s">
        <v>145</v>
      </c>
      <c r="R47" s="47">
        <f>-R37</f>
        <v>-7.26</v>
      </c>
      <c r="S47" s="47">
        <f>-S37</f>
        <v>-7.6559999999999997</v>
      </c>
      <c r="T47" s="47">
        <f>-T37</f>
        <v>-13.5168</v>
      </c>
      <c r="U47" s="47">
        <f>-U37</f>
        <v>-21.681439999999998</v>
      </c>
      <c r="V47" s="47">
        <f>-V37</f>
        <v>-32.129152000000005</v>
      </c>
      <c r="W47" s="42"/>
      <c r="X47" s="42"/>
      <c r="Y47" s="42"/>
    </row>
    <row r="48" spans="1:28" ht="18" customHeight="1" x14ac:dyDescent="0.3">
      <c r="G48" s="53"/>
      <c r="H48" s="53"/>
      <c r="I48" s="53"/>
      <c r="J48" s="136"/>
      <c r="K48" s="53"/>
      <c r="L48" s="53"/>
      <c r="M48" s="53"/>
      <c r="N48" s="53"/>
      <c r="P48" s="35" t="s">
        <v>146</v>
      </c>
      <c r="R48" s="48">
        <f>SUM(R39,R45:R47)</f>
        <v>267</v>
      </c>
      <c r="S48" s="48">
        <f>SUM(S39,S45:S47)</f>
        <v>368</v>
      </c>
      <c r="T48" s="48">
        <f>SUM(T39,T45:T47)</f>
        <v>542</v>
      </c>
      <c r="U48" s="48">
        <f>SUM(U39,U45:U47)</f>
        <v>-93.999999999999986</v>
      </c>
      <c r="V48" s="48">
        <f>SUM(V39,V45:V47)</f>
        <v>-140</v>
      </c>
      <c r="W48" s="42"/>
      <c r="X48" s="42"/>
      <c r="Y48" s="42"/>
    </row>
    <row r="49" spans="5:25" ht="18" customHeight="1" x14ac:dyDescent="0.3">
      <c r="E49" s="45" t="s">
        <v>139</v>
      </c>
      <c r="G49" s="47"/>
      <c r="H49" s="47"/>
      <c r="I49" s="47"/>
      <c r="J49" s="134"/>
      <c r="K49" s="47"/>
      <c r="L49" s="47"/>
      <c r="M49" s="47"/>
      <c r="N49" s="47"/>
      <c r="P49" s="35"/>
      <c r="R49" s="104"/>
      <c r="S49" s="104"/>
      <c r="T49" s="104"/>
      <c r="U49" s="104"/>
      <c r="V49" s="104"/>
      <c r="W49" s="42"/>
      <c r="X49" s="42"/>
      <c r="Y49" s="42"/>
    </row>
    <row r="50" spans="5:25" ht="18" customHeight="1" x14ac:dyDescent="0.3">
      <c r="E50" s="46" t="s">
        <v>140</v>
      </c>
      <c r="G50" s="152">
        <v>1</v>
      </c>
      <c r="H50" s="152">
        <v>1</v>
      </c>
      <c r="I50" s="152">
        <v>1</v>
      </c>
      <c r="J50" s="130">
        <f t="shared" ref="J50:J52" si="18">SUM(G50:I50)</f>
        <v>3</v>
      </c>
      <c r="K50" s="152">
        <v>2</v>
      </c>
      <c r="L50" s="152">
        <v>3</v>
      </c>
      <c r="M50" s="152">
        <v>4</v>
      </c>
      <c r="N50" s="152">
        <v>5</v>
      </c>
      <c r="P50" s="35" t="s">
        <v>260</v>
      </c>
      <c r="Q50" s="105" t="s">
        <v>233</v>
      </c>
      <c r="R50" s="106" t="str">
        <f>IF(C30=C100,C34,"N/A")</f>
        <v>Human Resources</v>
      </c>
      <c r="T50" s="35" t="s">
        <v>234</v>
      </c>
      <c r="U50" s="106" t="str">
        <f>VLOOKUP(R50,E101:F117,2,FALSE)</f>
        <v>Off Acct FTE</v>
      </c>
      <c r="V50" s="104"/>
      <c r="W50" s="42"/>
      <c r="X50" s="42"/>
      <c r="Y50" s="42"/>
    </row>
    <row r="51" spans="5:25" ht="18" customHeight="1" x14ac:dyDescent="0.3">
      <c r="E51" s="46" t="s">
        <v>141</v>
      </c>
      <c r="G51" s="152">
        <v>1</v>
      </c>
      <c r="H51" s="152">
        <v>1</v>
      </c>
      <c r="I51" s="152">
        <v>1</v>
      </c>
      <c r="J51" s="130">
        <f t="shared" si="18"/>
        <v>3</v>
      </c>
      <c r="K51" s="152">
        <v>2</v>
      </c>
      <c r="L51" s="152">
        <v>3</v>
      </c>
      <c r="M51" s="152">
        <v>4</v>
      </c>
      <c r="N51" s="152">
        <v>5</v>
      </c>
      <c r="P51" s="35" t="s">
        <v>235</v>
      </c>
      <c r="Q51" s="121" t="s">
        <v>236</v>
      </c>
      <c r="R51" s="122">
        <f>R25</f>
        <v>2022</v>
      </c>
      <c r="S51" s="122">
        <f t="shared" ref="S51:V51" si="19">S25</f>
        <v>2023</v>
      </c>
      <c r="T51" s="122">
        <f t="shared" si="19"/>
        <v>2024</v>
      </c>
      <c r="U51" s="122">
        <f t="shared" si="19"/>
        <v>2025</v>
      </c>
      <c r="V51" s="122">
        <f t="shared" si="19"/>
        <v>2026</v>
      </c>
      <c r="W51" s="42"/>
      <c r="X51" s="42"/>
      <c r="Y51" s="42"/>
    </row>
    <row r="52" spans="5:25" ht="18" customHeight="1" x14ac:dyDescent="0.3">
      <c r="E52" s="46" t="s">
        <v>142</v>
      </c>
      <c r="G52" s="152">
        <v>1</v>
      </c>
      <c r="H52" s="152">
        <v>1</v>
      </c>
      <c r="I52" s="152">
        <v>1</v>
      </c>
      <c r="J52" s="130">
        <f t="shared" si="18"/>
        <v>3</v>
      </c>
      <c r="K52" s="152">
        <v>2</v>
      </c>
      <c r="L52" s="152">
        <v>3</v>
      </c>
      <c r="M52" s="152">
        <v>4</v>
      </c>
      <c r="N52" s="152">
        <v>5</v>
      </c>
      <c r="P52" s="33" t="s">
        <v>247</v>
      </c>
      <c r="Q52" s="120">
        <f>VLOOKUP($U$50,'2022 Driver'!C52:D58,2,FALSE)</f>
        <v>0.38081282616832945</v>
      </c>
      <c r="R52" s="104">
        <f>$Q$52*R$48</f>
        <v>101.67702458694396</v>
      </c>
      <c r="S52" s="104">
        <f t="shared" ref="S52:V52" si="20">$Q$52*S$48</f>
        <v>140.13912002994525</v>
      </c>
      <c r="T52" s="104">
        <f t="shared" si="20"/>
        <v>206.40055178323456</v>
      </c>
      <c r="U52" s="104">
        <f t="shared" si="20"/>
        <v>-35.796405659822966</v>
      </c>
      <c r="V52" s="104">
        <f t="shared" si="20"/>
        <v>-53.313795663566125</v>
      </c>
      <c r="W52" s="42"/>
      <c r="X52" s="123" t="s">
        <v>228</v>
      </c>
      <c r="Y52" s="124" t="s">
        <v>262</v>
      </c>
    </row>
    <row r="53" spans="5:25" ht="18" customHeight="1" x14ac:dyDescent="0.3">
      <c r="E53" s="35" t="s">
        <v>144</v>
      </c>
      <c r="G53" s="48">
        <f>SUM(G50:G52)</f>
        <v>3</v>
      </c>
      <c r="H53" s="48">
        <f t="shared" ref="H53:J53" si="21">SUM(H50:H52)</f>
        <v>3</v>
      </c>
      <c r="I53" s="48">
        <f t="shared" si="21"/>
        <v>3</v>
      </c>
      <c r="J53" s="131">
        <f t="shared" si="21"/>
        <v>9</v>
      </c>
      <c r="K53" s="48">
        <f t="shared" ref="K53:N53" si="22">SUM(K50:K52)</f>
        <v>6</v>
      </c>
      <c r="L53" s="48">
        <f t="shared" si="22"/>
        <v>9</v>
      </c>
      <c r="M53" s="48">
        <f t="shared" si="22"/>
        <v>12</v>
      </c>
      <c r="N53" s="48">
        <f t="shared" si="22"/>
        <v>15</v>
      </c>
      <c r="P53" s="33" t="s">
        <v>244</v>
      </c>
      <c r="Q53" s="120">
        <f>VLOOKUP($U$50,'2022 Driver'!C60:D65,2,FALSE)</f>
        <v>0.19567638150262331</v>
      </c>
      <c r="R53" s="104">
        <f>$Q$53*R$48</f>
        <v>52.245593861200426</v>
      </c>
      <c r="S53" s="104">
        <f t="shared" ref="S53:V53" si="23">$Q$53*S$48</f>
        <v>72.008908392965381</v>
      </c>
      <c r="T53" s="104">
        <f t="shared" si="23"/>
        <v>106.05659877442184</v>
      </c>
      <c r="U53" s="104">
        <f t="shared" si="23"/>
        <v>-18.39357986124659</v>
      </c>
      <c r="V53" s="104">
        <f t="shared" si="23"/>
        <v>-27.394693410367264</v>
      </c>
      <c r="W53" s="42"/>
      <c r="X53" s="123" t="s">
        <v>228</v>
      </c>
      <c r="Y53" s="124" t="s">
        <v>262</v>
      </c>
    </row>
    <row r="54" spans="5:25" ht="18" customHeight="1" x14ac:dyDescent="0.3">
      <c r="G54" s="53"/>
      <c r="H54" s="53"/>
      <c r="I54" s="53"/>
      <c r="J54" s="136"/>
      <c r="K54" s="53"/>
      <c r="L54" s="53"/>
      <c r="M54" s="53"/>
      <c r="N54" s="53"/>
      <c r="P54" s="33" t="s">
        <v>243</v>
      </c>
      <c r="Q54" s="120">
        <f>VLOOKUP($U$50,'2022 Driver'!C67:D74,2,FALSE)</f>
        <v>0.36977692314658894</v>
      </c>
      <c r="R54" s="104">
        <f>$Q$54*R$48</f>
        <v>98.730438480139242</v>
      </c>
      <c r="S54" s="104">
        <f t="shared" ref="S54:V54" si="24">$Q$54*S$48</f>
        <v>136.07790771794473</v>
      </c>
      <c r="T54" s="104">
        <f t="shared" si="24"/>
        <v>200.41909234545122</v>
      </c>
      <c r="U54" s="104">
        <f t="shared" si="24"/>
        <v>-34.759030775779358</v>
      </c>
      <c r="V54" s="104">
        <f t="shared" si="24"/>
        <v>-51.768769240522452</v>
      </c>
      <c r="W54" s="42"/>
      <c r="X54" s="123" t="s">
        <v>228</v>
      </c>
      <c r="Y54" s="124" t="s">
        <v>262</v>
      </c>
    </row>
    <row r="55" spans="5:25" ht="18" customHeight="1" x14ac:dyDescent="0.3">
      <c r="E55" s="45" t="s">
        <v>147</v>
      </c>
      <c r="G55" s="53"/>
      <c r="H55" s="53"/>
      <c r="I55" s="53"/>
      <c r="J55" s="136"/>
      <c r="K55" s="53"/>
      <c r="L55" s="53"/>
      <c r="M55" s="53"/>
      <c r="N55" s="53"/>
      <c r="P55" s="33" t="s">
        <v>245</v>
      </c>
      <c r="Q55" s="120">
        <f>VLOOKUP($U$50,'2022 Driver'!C74:D79,2,FALSE)</f>
        <v>2.7579492310668557E-2</v>
      </c>
      <c r="R55" s="104">
        <f>$Q$55*R$48</f>
        <v>7.3637244469485053</v>
      </c>
      <c r="S55" s="104">
        <f t="shared" ref="S55:V55" si="25">$Q$55*S$48</f>
        <v>10.149253170326029</v>
      </c>
      <c r="T55" s="104">
        <f t="shared" si="25"/>
        <v>14.948084832382358</v>
      </c>
      <c r="U55" s="104">
        <f t="shared" si="25"/>
        <v>-2.5924722772028441</v>
      </c>
      <c r="V55" s="104">
        <f t="shared" si="25"/>
        <v>-3.8611289234935979</v>
      </c>
      <c r="W55" s="42"/>
      <c r="X55" s="123" t="s">
        <v>228</v>
      </c>
      <c r="Y55" s="124" t="s">
        <v>262</v>
      </c>
    </row>
    <row r="56" spans="5:25" ht="18" customHeight="1" x14ac:dyDescent="0.3">
      <c r="E56" s="46" t="s">
        <v>148</v>
      </c>
      <c r="G56" s="152">
        <v>5</v>
      </c>
      <c r="H56" s="152">
        <v>5</v>
      </c>
      <c r="I56" s="152">
        <v>5</v>
      </c>
      <c r="J56" s="130">
        <f>SUM(G56:I56)</f>
        <v>15</v>
      </c>
      <c r="K56" s="152">
        <v>20</v>
      </c>
      <c r="L56" s="152">
        <v>30</v>
      </c>
      <c r="M56" s="152">
        <v>40</v>
      </c>
      <c r="N56" s="152">
        <v>50</v>
      </c>
      <c r="P56" s="33" t="s">
        <v>246</v>
      </c>
      <c r="Q56" s="120">
        <f>VLOOKUP($U$50,'2022 Driver'!C81:D86,2,FALSE)</f>
        <v>2.6154376871789738E-2</v>
      </c>
      <c r="R56" s="104">
        <f>$Q$56*R$48</f>
        <v>6.9832186247678596</v>
      </c>
      <c r="S56" s="104">
        <f t="shared" ref="S56:V56" si="26">$Q$56*S$48</f>
        <v>9.6248106888186236</v>
      </c>
      <c r="T56" s="104">
        <f t="shared" si="26"/>
        <v>14.175672264510037</v>
      </c>
      <c r="U56" s="104">
        <f t="shared" si="26"/>
        <v>-2.458511425948235</v>
      </c>
      <c r="V56" s="104">
        <f t="shared" si="26"/>
        <v>-3.6616127620505634</v>
      </c>
      <c r="W56" s="42"/>
      <c r="X56" s="123" t="s">
        <v>228</v>
      </c>
      <c r="Y56" s="124" t="s">
        <v>262</v>
      </c>
    </row>
    <row r="57" spans="5:25" ht="18" customHeight="1" x14ac:dyDescent="0.3">
      <c r="E57" s="46" t="s">
        <v>227</v>
      </c>
      <c r="G57" s="152">
        <v>-5</v>
      </c>
      <c r="H57" s="152">
        <v>-5</v>
      </c>
      <c r="I57" s="152">
        <v>-5</v>
      </c>
      <c r="J57" s="130">
        <f t="shared" ref="J57:J58" si="27">SUM(G57:I57)</f>
        <v>-15</v>
      </c>
      <c r="K57" s="152">
        <v>-5</v>
      </c>
      <c r="L57" s="152">
        <v>-5</v>
      </c>
      <c r="M57" s="152">
        <v>-5</v>
      </c>
      <c r="N57" s="152">
        <v>-5</v>
      </c>
      <c r="R57" s="53"/>
      <c r="S57" s="53"/>
      <c r="T57" s="53"/>
      <c r="U57" s="53"/>
      <c r="V57" s="53"/>
      <c r="W57" s="42"/>
      <c r="X57" s="42"/>
      <c r="Y57" s="42"/>
    </row>
    <row r="58" spans="5:25" ht="18" customHeight="1" x14ac:dyDescent="0.3">
      <c r="E58" s="46" t="s">
        <v>150</v>
      </c>
      <c r="G58" s="152">
        <v>5</v>
      </c>
      <c r="H58" s="152">
        <v>5</v>
      </c>
      <c r="I58" s="152">
        <v>5</v>
      </c>
      <c r="J58" s="130">
        <f t="shared" si="27"/>
        <v>15</v>
      </c>
      <c r="K58" s="152">
        <v>20</v>
      </c>
      <c r="L58" s="152">
        <v>30</v>
      </c>
      <c r="M58" s="152">
        <v>40</v>
      </c>
      <c r="N58" s="152">
        <v>50</v>
      </c>
      <c r="P58" s="35" t="s">
        <v>149</v>
      </c>
      <c r="R58" s="53"/>
      <c r="S58" s="47">
        <f>R61</f>
        <v>14</v>
      </c>
      <c r="T58" s="47">
        <f t="shared" ref="T58:V58" si="28">S61</f>
        <v>17.2</v>
      </c>
      <c r="U58" s="47">
        <f t="shared" si="28"/>
        <v>22.759999999999998</v>
      </c>
      <c r="V58" s="47">
        <f t="shared" si="28"/>
        <v>30.207999999999998</v>
      </c>
      <c r="W58" s="42"/>
      <c r="X58" s="42"/>
      <c r="Y58" s="42"/>
    </row>
    <row r="59" spans="5:25" ht="18" customHeight="1" x14ac:dyDescent="0.3">
      <c r="E59" s="35" t="s">
        <v>152</v>
      </c>
      <c r="G59" s="48">
        <f>SUM(G56:G58)</f>
        <v>5</v>
      </c>
      <c r="H59" s="48">
        <f t="shared" ref="H59:J59" si="29">SUM(H56:H58)</f>
        <v>5</v>
      </c>
      <c r="I59" s="48">
        <f t="shared" si="29"/>
        <v>5</v>
      </c>
      <c r="J59" s="131">
        <f t="shared" si="29"/>
        <v>15</v>
      </c>
      <c r="K59" s="48">
        <f>SUM(K56:K58)</f>
        <v>35</v>
      </c>
      <c r="L59" s="48">
        <f>SUM(L56:L58)</f>
        <v>55</v>
      </c>
      <c r="M59" s="48">
        <f>SUM(M56:M58)</f>
        <v>75</v>
      </c>
      <c r="N59" s="48">
        <f>SUM(N56:N58)</f>
        <v>95</v>
      </c>
      <c r="P59" s="46" t="s">
        <v>121</v>
      </c>
      <c r="R59" s="47"/>
      <c r="S59" s="47">
        <f>-R61/$C$38</f>
        <v>-2.8</v>
      </c>
      <c r="T59" s="47">
        <f t="shared" ref="T59:V59" si="30">-S61/$C$38</f>
        <v>-3.44</v>
      </c>
      <c r="U59" s="47">
        <f t="shared" si="30"/>
        <v>-4.5519999999999996</v>
      </c>
      <c r="V59" s="47">
        <f t="shared" si="30"/>
        <v>-6.0415999999999999</v>
      </c>
      <c r="W59" s="42"/>
      <c r="X59" s="42"/>
      <c r="Y59" s="42"/>
    </row>
    <row r="60" spans="5:25" ht="18" customHeight="1" x14ac:dyDescent="0.3">
      <c r="G60" s="53"/>
      <c r="H60" s="53"/>
      <c r="I60" s="53"/>
      <c r="J60" s="136"/>
      <c r="K60" s="53"/>
      <c r="L60" s="53"/>
      <c r="M60" s="53"/>
      <c r="N60" s="53"/>
      <c r="P60" s="46" t="s">
        <v>151</v>
      </c>
      <c r="R60" s="47">
        <f>-R41-R42</f>
        <v>14</v>
      </c>
      <c r="S60" s="47">
        <f>-S41-S42</f>
        <v>6</v>
      </c>
      <c r="T60" s="47">
        <f>-T41-T42</f>
        <v>9</v>
      </c>
      <c r="U60" s="47">
        <f>-U41-U42</f>
        <v>12</v>
      </c>
      <c r="V60" s="47">
        <f>-V41-V42</f>
        <v>15</v>
      </c>
      <c r="W60" s="42"/>
      <c r="X60" s="42"/>
      <c r="Y60" s="42"/>
    </row>
    <row r="61" spans="5:25" ht="18" customHeight="1" x14ac:dyDescent="0.3">
      <c r="E61" s="65" t="s">
        <v>154</v>
      </c>
      <c r="F61" s="66"/>
      <c r="G61" s="66"/>
      <c r="H61" s="66"/>
      <c r="I61" s="66"/>
      <c r="J61" s="66"/>
      <c r="K61" s="66"/>
      <c r="L61" s="66"/>
      <c r="M61" s="66"/>
      <c r="N61" s="66"/>
      <c r="P61" s="35" t="s">
        <v>153</v>
      </c>
      <c r="R61" s="48">
        <f>SUM(R58:R60)</f>
        <v>14</v>
      </c>
      <c r="S61" s="48">
        <f t="shared" ref="S61:V61" si="31">SUM(S58:S60)</f>
        <v>17.2</v>
      </c>
      <c r="T61" s="48">
        <f t="shared" si="31"/>
        <v>22.759999999999998</v>
      </c>
      <c r="U61" s="48">
        <f t="shared" si="31"/>
        <v>30.207999999999998</v>
      </c>
      <c r="V61" s="48">
        <f t="shared" si="31"/>
        <v>39.166399999999996</v>
      </c>
      <c r="W61" s="42"/>
      <c r="X61" s="42"/>
      <c r="Y61" s="42"/>
    </row>
    <row r="62" spans="5:25" ht="18" customHeight="1" x14ac:dyDescent="0.3">
      <c r="G62" s="53"/>
      <c r="H62" s="53"/>
      <c r="I62" s="53"/>
      <c r="J62" s="136"/>
      <c r="K62" s="53"/>
      <c r="L62" s="53"/>
      <c r="M62" s="53"/>
      <c r="N62" s="53"/>
      <c r="W62" s="42"/>
      <c r="X62" s="42"/>
      <c r="Y62" s="42"/>
    </row>
    <row r="63" spans="5:25" ht="18" customHeight="1" x14ac:dyDescent="0.3">
      <c r="E63" s="33" t="s">
        <v>89</v>
      </c>
      <c r="G63" s="42" t="s">
        <v>273</v>
      </c>
      <c r="H63" s="42" t="s">
        <v>273</v>
      </c>
      <c r="I63" s="42" t="s">
        <v>274</v>
      </c>
      <c r="J63" s="137" t="s">
        <v>275</v>
      </c>
      <c r="K63" s="42">
        <v>2</v>
      </c>
      <c r="L63" s="42">
        <v>3</v>
      </c>
      <c r="M63" s="42">
        <v>4</v>
      </c>
      <c r="N63" s="42">
        <v>5</v>
      </c>
      <c r="P63" s="35" t="s">
        <v>155</v>
      </c>
      <c r="W63" s="42"/>
      <c r="X63" s="42"/>
      <c r="Y63" s="42"/>
    </row>
    <row r="64" spans="5:25" ht="18" customHeight="1" x14ac:dyDescent="0.3">
      <c r="E64" s="33" t="s">
        <v>93</v>
      </c>
      <c r="G64" s="43" t="s">
        <v>272</v>
      </c>
      <c r="H64" s="43" t="s">
        <v>271</v>
      </c>
      <c r="I64" s="43" t="s">
        <v>270</v>
      </c>
      <c r="J64" s="138">
        <v>2022</v>
      </c>
      <c r="K64" s="42">
        <f>J64+1</f>
        <v>2023</v>
      </c>
      <c r="L64" s="42">
        <f t="shared" ref="L64:N64" si="32">K64+1</f>
        <v>2024</v>
      </c>
      <c r="M64" s="42">
        <f t="shared" si="32"/>
        <v>2025</v>
      </c>
      <c r="N64" s="42">
        <f t="shared" si="32"/>
        <v>2026</v>
      </c>
      <c r="P64" s="35" t="s">
        <v>156</v>
      </c>
      <c r="R64" s="49">
        <f>R61</f>
        <v>14</v>
      </c>
      <c r="S64" s="49">
        <f>S61</f>
        <v>17.2</v>
      </c>
      <c r="T64" s="49">
        <f t="shared" ref="T64:V64" si="33">T61</f>
        <v>22.759999999999998</v>
      </c>
      <c r="U64" s="49">
        <f t="shared" si="33"/>
        <v>30.207999999999998</v>
      </c>
      <c r="V64" s="49">
        <f t="shared" si="33"/>
        <v>39.166399999999996</v>
      </c>
      <c r="W64" s="42"/>
      <c r="X64" s="42"/>
      <c r="Y64" s="42"/>
    </row>
    <row r="65" spans="5:25" ht="18" customHeight="1" x14ac:dyDescent="0.3">
      <c r="E65" s="33" t="s">
        <v>97</v>
      </c>
      <c r="G65" s="151" t="s">
        <v>98</v>
      </c>
      <c r="H65" s="151" t="s">
        <v>98</v>
      </c>
      <c r="I65" s="151" t="s">
        <v>98</v>
      </c>
      <c r="J65" s="151" t="s">
        <v>98</v>
      </c>
      <c r="K65" s="151" t="s">
        <v>98</v>
      </c>
      <c r="L65" s="151" t="s">
        <v>98</v>
      </c>
      <c r="M65" s="151" t="s">
        <v>98</v>
      </c>
      <c r="N65" s="151" t="s">
        <v>98</v>
      </c>
      <c r="P65" s="35" t="s">
        <v>157</v>
      </c>
      <c r="R65" s="49">
        <f>-R43</f>
        <v>-110.25999999999999</v>
      </c>
      <c r="S65" s="49">
        <f>R65-S43</f>
        <v>-279.916</v>
      </c>
      <c r="T65" s="49">
        <f>S65-T43</f>
        <v>-526.43280000000004</v>
      </c>
      <c r="U65" s="49">
        <f>T65-U43</f>
        <v>-442.11424000000005</v>
      </c>
      <c r="V65" s="49">
        <f>U65-V43</f>
        <v>-319.24339200000003</v>
      </c>
      <c r="W65" s="42"/>
      <c r="X65" s="42"/>
      <c r="Y65" s="42"/>
    </row>
    <row r="66" spans="5:25" ht="18" customHeight="1" x14ac:dyDescent="0.3">
      <c r="J66" s="34"/>
      <c r="P66" s="35" t="s">
        <v>158</v>
      </c>
      <c r="R66" s="49">
        <f>R39</f>
        <v>124.25999999999999</v>
      </c>
      <c r="S66" s="49">
        <f>R66+S39</f>
        <v>297.11599999999999</v>
      </c>
      <c r="T66" s="49">
        <f>S66+T39</f>
        <v>549.19280000000003</v>
      </c>
      <c r="U66" s="49">
        <f>T66+U39</f>
        <v>472.32224000000002</v>
      </c>
      <c r="V66" s="49">
        <f>U66+V39</f>
        <v>358.40979200000004</v>
      </c>
      <c r="W66" s="42"/>
      <c r="X66" s="42"/>
      <c r="Y66" s="42"/>
    </row>
    <row r="67" spans="5:25" ht="18" customHeight="1" x14ac:dyDescent="0.3">
      <c r="E67" s="45" t="s">
        <v>160</v>
      </c>
      <c r="J67" s="34"/>
      <c r="P67" s="54" t="s">
        <v>159</v>
      </c>
      <c r="R67" s="103">
        <f>SUM(R65:R66)-R64</f>
        <v>0</v>
      </c>
      <c r="S67" s="103">
        <f t="shared" ref="S67" si="34">SUM(S65:S66)-S64</f>
        <v>0</v>
      </c>
      <c r="T67" s="103">
        <f t="shared" ref="T67" si="35">SUM(T65:T66)-T64</f>
        <v>0</v>
      </c>
      <c r="U67" s="103">
        <f t="shared" ref="U67" si="36">SUM(U65:U66)-U64</f>
        <v>-2.8421709430404007E-14</v>
      </c>
      <c r="V67" s="103">
        <f t="shared" ref="V67" si="37">SUM(V65:V66)-V64</f>
        <v>0</v>
      </c>
      <c r="W67" s="42"/>
      <c r="X67" s="42"/>
      <c r="Y67" s="42"/>
    </row>
    <row r="68" spans="5:25" ht="18" customHeight="1" x14ac:dyDescent="0.3">
      <c r="E68" s="33" t="s">
        <v>162</v>
      </c>
      <c r="G68" s="152">
        <v>5</v>
      </c>
      <c r="H68" s="152">
        <v>5</v>
      </c>
      <c r="I68" s="152">
        <v>5</v>
      </c>
      <c r="J68" s="130">
        <f>I68</f>
        <v>5</v>
      </c>
      <c r="K68" s="152">
        <v>0</v>
      </c>
      <c r="L68" s="152">
        <v>0</v>
      </c>
      <c r="M68" s="152">
        <v>0</v>
      </c>
      <c r="N68" s="152">
        <v>0</v>
      </c>
      <c r="W68" s="42"/>
      <c r="X68" s="42"/>
      <c r="Y68" s="42"/>
    </row>
    <row r="69" spans="5:25" ht="18" customHeight="1" x14ac:dyDescent="0.3">
      <c r="E69" s="33" t="s">
        <v>163</v>
      </c>
      <c r="G69" s="154">
        <v>0.1</v>
      </c>
      <c r="H69" s="154">
        <v>0.1</v>
      </c>
      <c r="I69" s="154">
        <v>0.1</v>
      </c>
      <c r="J69" s="139">
        <f>I69</f>
        <v>0.1</v>
      </c>
      <c r="K69" s="154">
        <v>0.1</v>
      </c>
      <c r="L69" s="154">
        <v>0.1</v>
      </c>
      <c r="M69" s="154">
        <v>0.1</v>
      </c>
      <c r="N69" s="154">
        <v>0.1</v>
      </c>
      <c r="P69" s="46" t="s">
        <v>161</v>
      </c>
      <c r="R69" s="47">
        <f>J34</f>
        <v>12</v>
      </c>
      <c r="S69" s="47">
        <f>K34</f>
        <v>8</v>
      </c>
      <c r="T69" s="47">
        <f>L34</f>
        <v>12</v>
      </c>
      <c r="U69" s="47">
        <f>M34</f>
        <v>16</v>
      </c>
      <c r="V69" s="47">
        <f>N34</f>
        <v>20</v>
      </c>
      <c r="W69" s="42"/>
      <c r="X69" s="42"/>
      <c r="Y69" s="42"/>
    </row>
    <row r="70" spans="5:25" ht="18" customHeight="1" x14ac:dyDescent="0.3">
      <c r="J70" s="34"/>
      <c r="P70" s="46" t="s">
        <v>137</v>
      </c>
      <c r="R70" s="47">
        <f>J53</f>
        <v>9</v>
      </c>
      <c r="S70" s="47">
        <f>K53</f>
        <v>6</v>
      </c>
      <c r="T70" s="47">
        <f>L53</f>
        <v>9</v>
      </c>
      <c r="U70" s="47">
        <f>M53</f>
        <v>12</v>
      </c>
      <c r="V70" s="47">
        <f>N53</f>
        <v>15</v>
      </c>
      <c r="W70" s="42"/>
      <c r="X70" s="42"/>
      <c r="Y70" s="42"/>
    </row>
    <row r="71" spans="5:25" ht="18" customHeight="1" x14ac:dyDescent="0.3">
      <c r="E71" s="45" t="s">
        <v>132</v>
      </c>
      <c r="G71" s="53"/>
      <c r="H71" s="53"/>
      <c r="I71" s="53"/>
      <c r="J71" s="136"/>
      <c r="K71" s="53"/>
      <c r="L71" s="53"/>
      <c r="M71" s="53"/>
      <c r="N71" s="53"/>
      <c r="P71" s="46" t="s">
        <v>138</v>
      </c>
      <c r="R71" s="47">
        <f>J68</f>
        <v>5</v>
      </c>
      <c r="S71" s="47">
        <f>K68</f>
        <v>0</v>
      </c>
      <c r="T71" s="47">
        <f>L68</f>
        <v>0</v>
      </c>
      <c r="U71" s="47">
        <f>M68</f>
        <v>0</v>
      </c>
      <c r="V71" s="47">
        <f>N68</f>
        <v>0</v>
      </c>
      <c r="W71" s="42"/>
      <c r="X71" s="42"/>
      <c r="Y71" s="42"/>
    </row>
    <row r="72" spans="5:25" ht="18" customHeight="1" x14ac:dyDescent="0.3">
      <c r="E72" s="46" t="s">
        <v>166</v>
      </c>
      <c r="G72" s="152">
        <v>500</v>
      </c>
      <c r="H72" s="152">
        <v>500</v>
      </c>
      <c r="I72" s="152">
        <v>500</v>
      </c>
      <c r="J72" s="130">
        <f>SUM(G72:I72)</f>
        <v>1500</v>
      </c>
      <c r="K72" s="152">
        <v>2000</v>
      </c>
      <c r="L72" s="152">
        <v>3000</v>
      </c>
      <c r="M72" s="152">
        <v>0</v>
      </c>
      <c r="N72" s="152">
        <v>0</v>
      </c>
      <c r="P72" s="35" t="s">
        <v>164</v>
      </c>
      <c r="R72" s="48">
        <f>SUM(R69:R71)</f>
        <v>26</v>
      </c>
      <c r="S72" s="48">
        <f t="shared" ref="S72:V72" si="38">SUM(S69:S71)</f>
        <v>14</v>
      </c>
      <c r="T72" s="48">
        <f t="shared" si="38"/>
        <v>21</v>
      </c>
      <c r="U72" s="48">
        <f t="shared" si="38"/>
        <v>28</v>
      </c>
      <c r="V72" s="48">
        <f t="shared" si="38"/>
        <v>35</v>
      </c>
      <c r="W72" s="42"/>
      <c r="X72" s="42"/>
      <c r="Y72" s="42"/>
    </row>
    <row r="73" spans="5:25" ht="18" customHeight="1" x14ac:dyDescent="0.3">
      <c r="E73" s="33" t="s">
        <v>167</v>
      </c>
      <c r="G73" s="67">
        <f>G72*G69</f>
        <v>50</v>
      </c>
      <c r="H73" s="67">
        <f t="shared" ref="H73:J73" si="39">H72*H69</f>
        <v>50</v>
      </c>
      <c r="I73" s="67">
        <f t="shared" si="39"/>
        <v>50</v>
      </c>
      <c r="J73" s="140">
        <f t="shared" si="39"/>
        <v>150</v>
      </c>
      <c r="K73" s="67">
        <f t="shared" ref="K73:N73" si="40">K72*K69</f>
        <v>200</v>
      </c>
      <c r="L73" s="67">
        <f t="shared" si="40"/>
        <v>300</v>
      </c>
      <c r="M73" s="67">
        <f t="shared" si="40"/>
        <v>0</v>
      </c>
      <c r="N73" s="67">
        <f t="shared" si="40"/>
        <v>0</v>
      </c>
      <c r="P73" s="33" t="s">
        <v>165</v>
      </c>
      <c r="R73" s="47">
        <f>R72</f>
        <v>26</v>
      </c>
      <c r="S73" s="47">
        <f>R73+S72</f>
        <v>40</v>
      </c>
      <c r="T73" s="47">
        <f t="shared" ref="T73:V73" si="41">S73+T72</f>
        <v>61</v>
      </c>
      <c r="U73" s="47">
        <f t="shared" si="41"/>
        <v>89</v>
      </c>
      <c r="V73" s="47">
        <f t="shared" si="41"/>
        <v>124</v>
      </c>
      <c r="W73" s="42"/>
      <c r="X73" s="42"/>
      <c r="Y73" s="42"/>
    </row>
    <row r="74" spans="5:25" ht="18" customHeight="1" x14ac:dyDescent="0.3">
      <c r="J74" s="34"/>
      <c r="P74" s="35"/>
      <c r="R74" s="42"/>
      <c r="S74" s="42"/>
      <c r="T74" s="42"/>
      <c r="U74" s="42"/>
      <c r="V74" s="42"/>
      <c r="W74" s="42"/>
      <c r="X74" s="42"/>
      <c r="Y74" s="42"/>
    </row>
    <row r="75" spans="5:25" ht="18" customHeight="1" x14ac:dyDescent="0.3">
      <c r="J75" s="34"/>
      <c r="P75" s="36" t="s">
        <v>168</v>
      </c>
      <c r="Q75" s="37"/>
      <c r="R75" s="38"/>
      <c r="S75" s="38"/>
      <c r="T75" s="38"/>
      <c r="U75" s="38"/>
      <c r="V75" s="38"/>
      <c r="W75" s="55"/>
      <c r="X75" s="55"/>
      <c r="Y75" s="55"/>
    </row>
    <row r="76" spans="5:25" ht="18" customHeight="1" x14ac:dyDescent="0.3">
      <c r="J76" s="34"/>
      <c r="P76" s="33" t="s">
        <v>89</v>
      </c>
      <c r="R76" s="42">
        <v>1</v>
      </c>
      <c r="S76" s="42">
        <v>2</v>
      </c>
      <c r="T76" s="42">
        <v>3</v>
      </c>
      <c r="U76" s="42">
        <v>4</v>
      </c>
      <c r="V76" s="42">
        <v>5</v>
      </c>
      <c r="W76" s="42" t="s">
        <v>90</v>
      </c>
      <c r="X76" s="42"/>
      <c r="Y76" s="42"/>
    </row>
    <row r="77" spans="5:25" ht="18" customHeight="1" x14ac:dyDescent="0.3">
      <c r="J77" s="34"/>
      <c r="P77" s="33" t="s">
        <v>169</v>
      </c>
      <c r="R77" s="56">
        <f>(1+WACC!$C$21)^R$76</f>
        <v>1.09628673565381</v>
      </c>
      <c r="S77" s="56">
        <f>(1+WACC!$C$21)^S$76</f>
        <v>1.2018446067704867</v>
      </c>
      <c r="T77" s="56">
        <f>(1+WACC!$C$21)^T$76</f>
        <v>1.3175663007195537</v>
      </c>
      <c r="U77" s="56">
        <f>(1+WACC!$C$21)^U$76</f>
        <v>1.4444304588233057</v>
      </c>
      <c r="V77" s="56">
        <f>(1+WACC!$C$21)^V$76</f>
        <v>1.5835099525823368</v>
      </c>
      <c r="W77" s="56">
        <f>WACC!$C$19</f>
        <v>9.6286735653809977E-2</v>
      </c>
      <c r="X77" s="56"/>
    </row>
    <row r="78" spans="5:25" ht="18" customHeight="1" x14ac:dyDescent="0.3">
      <c r="J78" s="34"/>
      <c r="P78" s="46"/>
      <c r="R78" s="56"/>
      <c r="S78" s="56"/>
      <c r="T78" s="56"/>
      <c r="U78" s="56"/>
      <c r="V78" s="56"/>
      <c r="W78" s="56"/>
      <c r="X78" s="56"/>
      <c r="Y78" s="56"/>
    </row>
    <row r="79" spans="5:25" ht="18" customHeight="1" x14ac:dyDescent="0.3">
      <c r="J79" s="34"/>
      <c r="P79" s="45" t="s">
        <v>170</v>
      </c>
      <c r="R79" s="56"/>
      <c r="S79" s="56"/>
      <c r="T79" s="56"/>
      <c r="U79" s="56"/>
      <c r="V79" s="56"/>
      <c r="W79" s="56"/>
      <c r="X79" s="56"/>
      <c r="Y79" s="56"/>
    </row>
    <row r="80" spans="5:25" ht="18" customHeight="1" thickBot="1" x14ac:dyDescent="0.35">
      <c r="J80" s="34"/>
      <c r="P80" s="46" t="s">
        <v>171</v>
      </c>
      <c r="R80" s="47">
        <f>R43/R77</f>
        <v>100.57587710777371</v>
      </c>
      <c r="S80" s="47">
        <f>S43/S77</f>
        <v>141.16300813287987</v>
      </c>
      <c r="T80" s="47">
        <f>T43/T77</f>
        <v>187.10011015413144</v>
      </c>
      <c r="U80" s="47">
        <f>U43/U77</f>
        <v>-58.374952899213625</v>
      </c>
      <c r="V80" s="47">
        <f>V43/V77</f>
        <v>-77.593985310686676</v>
      </c>
      <c r="W80" s="47"/>
      <c r="X80" s="47"/>
      <c r="Y80" s="47"/>
    </row>
    <row r="81" spans="2:25" ht="18" customHeight="1" thickBot="1" x14ac:dyDescent="0.35">
      <c r="J81" s="34"/>
      <c r="P81" s="35" t="s">
        <v>172</v>
      </c>
      <c r="R81" s="47">
        <f>SUM($R80:R80)</f>
        <v>100.57587710777371</v>
      </c>
      <c r="S81" s="47">
        <f>SUM($R80:S80)</f>
        <v>241.73888524065359</v>
      </c>
      <c r="T81" s="47">
        <f>SUM($R80:T80)</f>
        <v>428.838995394785</v>
      </c>
      <c r="U81" s="47">
        <f>SUM($R80:U80)</f>
        <v>370.46404249557139</v>
      </c>
      <c r="V81" s="47">
        <f>SUM($R80:V80)</f>
        <v>292.87005718488473</v>
      </c>
      <c r="W81" s="47"/>
      <c r="X81" s="47"/>
      <c r="Y81" s="57">
        <f>V81</f>
        <v>292.87005718488473</v>
      </c>
    </row>
    <row r="82" spans="2:25" ht="18" customHeight="1" thickBot="1" x14ac:dyDescent="0.35">
      <c r="J82" s="34"/>
      <c r="P82" s="35" t="s">
        <v>173</v>
      </c>
      <c r="R82" s="51"/>
      <c r="S82" s="51"/>
      <c r="T82" s="51"/>
      <c r="U82" s="51"/>
      <c r="V82" s="51"/>
      <c r="Y82" s="58">
        <f>IRR(R80:V80)</f>
        <v>-0.39574566622022367</v>
      </c>
    </row>
    <row r="83" spans="2:25" ht="18" customHeight="1" x14ac:dyDescent="0.3">
      <c r="J83" s="34"/>
      <c r="P83" s="46"/>
    </row>
    <row r="84" spans="2:25" ht="18" customHeight="1" x14ac:dyDescent="0.3">
      <c r="P84" s="45" t="s">
        <v>174</v>
      </c>
    </row>
    <row r="85" spans="2:25" ht="18" customHeight="1" x14ac:dyDescent="0.3">
      <c r="P85" s="46" t="s">
        <v>231</v>
      </c>
      <c r="R85" s="47">
        <f>R72</f>
        <v>26</v>
      </c>
      <c r="S85" s="47">
        <f>S72</f>
        <v>14</v>
      </c>
      <c r="T85" s="47">
        <f>T72</f>
        <v>21</v>
      </c>
      <c r="U85" s="47">
        <f>U72</f>
        <v>28</v>
      </c>
      <c r="V85" s="47">
        <f>V72</f>
        <v>35</v>
      </c>
      <c r="W85" s="47"/>
      <c r="X85" s="47"/>
      <c r="Y85" s="47">
        <f>SUM(R85:V85)</f>
        <v>124</v>
      </c>
    </row>
    <row r="86" spans="2:25" ht="18" customHeight="1" thickBot="1" x14ac:dyDescent="0.35">
      <c r="P86" s="46" t="s">
        <v>175</v>
      </c>
      <c r="R86" s="47">
        <f>R30-R35+J34</f>
        <v>-21</v>
      </c>
      <c r="S86" s="47">
        <f>S30-S35+K34</f>
        <v>-26.799999999999997</v>
      </c>
      <c r="T86" s="47">
        <f>T30-T35+L34</f>
        <v>-49.44</v>
      </c>
      <c r="U86" s="47">
        <f>U30-U35+M34</f>
        <v>-82.551999999999992</v>
      </c>
      <c r="V86" s="47">
        <f>V30-V35+N34</f>
        <v>-126.04160000000002</v>
      </c>
      <c r="W86" s="47">
        <f>V86</f>
        <v>-126.04160000000002</v>
      </c>
      <c r="X86" s="47"/>
      <c r="Y86" s="47">
        <f>SUM(S86:W86)</f>
        <v>-410.87520000000001</v>
      </c>
    </row>
    <row r="87" spans="2:25" ht="18" customHeight="1" thickBot="1" x14ac:dyDescent="0.35">
      <c r="P87" s="35" t="s">
        <v>176</v>
      </c>
      <c r="R87" s="47"/>
      <c r="S87" s="59">
        <f>S86/R85</f>
        <v>-1.0307692307692307</v>
      </c>
      <c r="T87" s="59">
        <f>T86/S85</f>
        <v>-3.5314285714285711</v>
      </c>
      <c r="U87" s="59">
        <f>U86/T85</f>
        <v>-3.9310476190476189</v>
      </c>
      <c r="V87" s="59">
        <f>V86/U85</f>
        <v>-4.5014857142857148</v>
      </c>
      <c r="W87" s="59">
        <f>W86/V85</f>
        <v>-3.6011885714285721</v>
      </c>
      <c r="X87" s="59"/>
      <c r="Y87" s="60">
        <f>Y86/Y85</f>
        <v>-3.3135096774193551</v>
      </c>
    </row>
    <row r="88" spans="2:25" ht="18" customHeight="1" x14ac:dyDescent="0.3">
      <c r="P88" s="61" t="s">
        <v>177</v>
      </c>
    </row>
    <row r="89" spans="2:25" ht="18" customHeight="1" x14ac:dyDescent="0.3">
      <c r="P89" s="45" t="s">
        <v>178</v>
      </c>
    </row>
    <row r="90" spans="2:25" ht="18" customHeight="1" x14ac:dyDescent="0.3">
      <c r="P90" s="46" t="s">
        <v>157</v>
      </c>
      <c r="R90" s="47">
        <f>R65</f>
        <v>-110.25999999999999</v>
      </c>
      <c r="S90" s="47">
        <f t="shared" ref="S90:V91" si="42">S65</f>
        <v>-279.916</v>
      </c>
      <c r="T90" s="47">
        <f t="shared" si="42"/>
        <v>-526.43280000000004</v>
      </c>
      <c r="U90" s="47">
        <f t="shared" si="42"/>
        <v>-442.11424000000005</v>
      </c>
      <c r="V90" s="47">
        <f t="shared" si="42"/>
        <v>-319.24339200000003</v>
      </c>
      <c r="W90" s="47"/>
      <c r="Y90" s="47"/>
    </row>
    <row r="91" spans="2:25" ht="18" customHeight="1" x14ac:dyDescent="0.3">
      <c r="P91" s="46" t="s">
        <v>179</v>
      </c>
      <c r="R91" s="47">
        <f>R66</f>
        <v>124.25999999999999</v>
      </c>
      <c r="S91" s="47">
        <f t="shared" si="42"/>
        <v>297.11599999999999</v>
      </c>
      <c r="T91" s="47">
        <f t="shared" si="42"/>
        <v>549.19280000000003</v>
      </c>
      <c r="U91" s="47">
        <f t="shared" si="42"/>
        <v>472.32224000000002</v>
      </c>
      <c r="V91" s="47">
        <f t="shared" si="42"/>
        <v>358.40979200000004</v>
      </c>
      <c r="W91" s="47"/>
      <c r="Y91" s="47"/>
    </row>
    <row r="92" spans="2:25" ht="18" customHeight="1" thickBot="1" x14ac:dyDescent="0.35">
      <c r="P92" s="35" t="s">
        <v>180</v>
      </c>
      <c r="R92" s="62">
        <f>SUM(R90:R91)</f>
        <v>14</v>
      </c>
      <c r="S92" s="62">
        <f t="shared" ref="S92:V92" si="43">SUM(S90:S91)</f>
        <v>17.199999999999989</v>
      </c>
      <c r="T92" s="62">
        <f t="shared" si="43"/>
        <v>22.759999999999991</v>
      </c>
      <c r="U92" s="62">
        <f t="shared" si="43"/>
        <v>30.20799999999997</v>
      </c>
      <c r="V92" s="62">
        <f t="shared" si="43"/>
        <v>39.16640000000001</v>
      </c>
      <c r="W92" s="47"/>
      <c r="Y92" s="47"/>
    </row>
    <row r="93" spans="2:25" ht="18" customHeight="1" thickBot="1" x14ac:dyDescent="0.35">
      <c r="P93" s="35" t="s">
        <v>181</v>
      </c>
      <c r="R93" s="60">
        <f>R39/R92</f>
        <v>8.8757142857142846</v>
      </c>
      <c r="S93" s="60">
        <f>S39/S92</f>
        <v>10.049767441860471</v>
      </c>
      <c r="T93" s="60">
        <f>T39/T92</f>
        <v>11.075430579964854</v>
      </c>
      <c r="U93" s="60">
        <f>U39/U92</f>
        <v>-2.5447086864406803</v>
      </c>
      <c r="V93" s="60">
        <f>V39/V92</f>
        <v>-2.9084227296866696</v>
      </c>
      <c r="W93" s="59"/>
      <c r="Y93" s="59"/>
    </row>
    <row r="94" spans="2:25" ht="18" hidden="1" customHeight="1" outlineLevel="1" x14ac:dyDescent="0.3">
      <c r="B94" s="63" t="s">
        <v>182</v>
      </c>
      <c r="C94" s="63" t="s">
        <v>183</v>
      </c>
    </row>
    <row r="95" spans="2:25" ht="18" hidden="1" customHeight="1" outlineLevel="1" x14ac:dyDescent="0.3">
      <c r="B95" s="33" t="s">
        <v>4</v>
      </c>
      <c r="C95" s="33" t="s">
        <v>110</v>
      </c>
    </row>
    <row r="96" spans="2:25" ht="18" hidden="1" customHeight="1" outlineLevel="1" x14ac:dyDescent="0.3">
      <c r="B96" s="33" t="s">
        <v>7</v>
      </c>
      <c r="C96" s="33" t="s">
        <v>187</v>
      </c>
    </row>
    <row r="97" spans="2:6" ht="18" hidden="1" customHeight="1" outlineLevel="1" x14ac:dyDescent="0.3">
      <c r="B97" s="33" t="s">
        <v>10</v>
      </c>
      <c r="C97" s="33" t="s">
        <v>190</v>
      </c>
    </row>
    <row r="98" spans="2:6" ht="18" hidden="1" customHeight="1" outlineLevel="1" x14ac:dyDescent="0.3">
      <c r="B98" s="33" t="s">
        <v>13</v>
      </c>
      <c r="C98" s="33" t="s">
        <v>193</v>
      </c>
    </row>
    <row r="99" spans="2:6" ht="18" hidden="1" customHeight="1" outlineLevel="1" x14ac:dyDescent="0.3">
      <c r="B99" s="33" t="s">
        <v>16</v>
      </c>
      <c r="C99" s="33" t="s">
        <v>195</v>
      </c>
    </row>
    <row r="100" spans="2:6" ht="18" hidden="1" customHeight="1" outlineLevel="1" x14ac:dyDescent="0.3">
      <c r="B100" s="33" t="s">
        <v>5</v>
      </c>
      <c r="C100" s="33" t="s">
        <v>284</v>
      </c>
      <c r="D100" s="63" t="s">
        <v>184</v>
      </c>
      <c r="E100" s="63" t="s">
        <v>185</v>
      </c>
      <c r="F100" s="63" t="s">
        <v>261</v>
      </c>
    </row>
    <row r="101" spans="2:6" ht="18" hidden="1" customHeight="1" outlineLevel="1" x14ac:dyDescent="0.3">
      <c r="B101" s="33" t="s">
        <v>8</v>
      </c>
      <c r="D101" s="33" t="s">
        <v>186</v>
      </c>
      <c r="E101" s="33" t="s">
        <v>232</v>
      </c>
      <c r="F101" s="33" t="s">
        <v>242</v>
      </c>
    </row>
    <row r="102" spans="2:6" ht="18" hidden="1" customHeight="1" outlineLevel="1" x14ac:dyDescent="0.3">
      <c r="B102" s="33" t="s">
        <v>11</v>
      </c>
      <c r="C102" s="63" t="s">
        <v>285</v>
      </c>
      <c r="D102" s="33" t="s">
        <v>188</v>
      </c>
      <c r="E102" s="33" t="s">
        <v>124</v>
      </c>
      <c r="F102" s="33" t="s">
        <v>237</v>
      </c>
    </row>
    <row r="103" spans="2:6" ht="18" hidden="1" customHeight="1" outlineLevel="1" x14ac:dyDescent="0.3">
      <c r="B103" s="33" t="s">
        <v>14</v>
      </c>
      <c r="C103" s="33" t="s">
        <v>287</v>
      </c>
      <c r="D103" s="33" t="s">
        <v>191</v>
      </c>
      <c r="E103" s="33" t="s">
        <v>189</v>
      </c>
      <c r="F103" s="33" t="s">
        <v>238</v>
      </c>
    </row>
    <row r="104" spans="2:6" ht="18" hidden="1" customHeight="1" outlineLevel="1" x14ac:dyDescent="0.3">
      <c r="B104" s="33" t="s">
        <v>17</v>
      </c>
      <c r="C104" s="33" t="s">
        <v>288</v>
      </c>
      <c r="D104" s="33" t="s">
        <v>116</v>
      </c>
      <c r="E104" s="33" t="s">
        <v>192</v>
      </c>
      <c r="F104" s="33" t="s">
        <v>237</v>
      </c>
    </row>
    <row r="105" spans="2:6" ht="18" hidden="1" customHeight="1" outlineLevel="1" x14ac:dyDescent="0.3">
      <c r="B105" s="33" t="s">
        <v>6</v>
      </c>
      <c r="C105" s="33" t="s">
        <v>286</v>
      </c>
      <c r="E105" s="33" t="s">
        <v>194</v>
      </c>
      <c r="F105" s="33" t="s">
        <v>239</v>
      </c>
    </row>
    <row r="106" spans="2:6" ht="18" hidden="1" customHeight="1" outlineLevel="1" x14ac:dyDescent="0.3">
      <c r="B106" s="33" t="s">
        <v>9</v>
      </c>
      <c r="C106" s="33" t="s">
        <v>289</v>
      </c>
      <c r="E106" s="33" t="s">
        <v>196</v>
      </c>
      <c r="F106" s="33" t="s">
        <v>240</v>
      </c>
    </row>
    <row r="107" spans="2:6" ht="18" hidden="1" customHeight="1" outlineLevel="1" x14ac:dyDescent="0.3">
      <c r="B107" s="33" t="s">
        <v>12</v>
      </c>
      <c r="C107" s="33" t="s">
        <v>290</v>
      </c>
      <c r="E107" s="33" t="s">
        <v>197</v>
      </c>
      <c r="F107" s="33" t="s">
        <v>238</v>
      </c>
    </row>
    <row r="108" spans="2:6" ht="18" hidden="1" customHeight="1" outlineLevel="1" x14ac:dyDescent="0.3">
      <c r="B108" s="33" t="s">
        <v>15</v>
      </c>
      <c r="C108" s="33" t="s">
        <v>291</v>
      </c>
      <c r="E108" s="33" t="s">
        <v>198</v>
      </c>
      <c r="F108" s="33" t="s">
        <v>237</v>
      </c>
    </row>
    <row r="109" spans="2:6" ht="18" hidden="1" customHeight="1" outlineLevel="1" x14ac:dyDescent="0.3">
      <c r="C109" s="33" t="s">
        <v>292</v>
      </c>
      <c r="E109" s="33" t="s">
        <v>199</v>
      </c>
      <c r="F109" s="33" t="s">
        <v>237</v>
      </c>
    </row>
    <row r="110" spans="2:6" ht="18" hidden="1" customHeight="1" outlineLevel="1" x14ac:dyDescent="0.3">
      <c r="B110" s="33" t="s">
        <v>313</v>
      </c>
      <c r="C110" s="33" t="s">
        <v>293</v>
      </c>
      <c r="E110" s="33" t="s">
        <v>200</v>
      </c>
      <c r="F110" s="33" t="s">
        <v>241</v>
      </c>
    </row>
    <row r="111" spans="2:6" ht="18" hidden="1" customHeight="1" outlineLevel="1" x14ac:dyDescent="0.3">
      <c r="B111" s="33" t="s">
        <v>314</v>
      </c>
      <c r="C111" s="33" t="s">
        <v>294</v>
      </c>
      <c r="E111" s="33" t="s">
        <v>201</v>
      </c>
      <c r="F111" s="33" t="s">
        <v>241</v>
      </c>
    </row>
    <row r="112" spans="2:6" ht="18" hidden="1" customHeight="1" outlineLevel="1" x14ac:dyDescent="0.3">
      <c r="C112" s="33" t="s">
        <v>295</v>
      </c>
      <c r="E112" s="33" t="s">
        <v>202</v>
      </c>
      <c r="F112" s="33" t="s">
        <v>237</v>
      </c>
    </row>
    <row r="113" spans="3:6" ht="18" hidden="1" customHeight="1" outlineLevel="1" x14ac:dyDescent="0.3">
      <c r="C113" s="33" t="s">
        <v>296</v>
      </c>
      <c r="E113" s="33" t="s">
        <v>203</v>
      </c>
      <c r="F113" s="33" t="s">
        <v>241</v>
      </c>
    </row>
    <row r="114" spans="3:6" ht="18" hidden="1" customHeight="1" outlineLevel="1" x14ac:dyDescent="0.3">
      <c r="C114" s="33" t="s">
        <v>297</v>
      </c>
      <c r="E114" s="33" t="s">
        <v>204</v>
      </c>
      <c r="F114" s="33" t="s">
        <v>240</v>
      </c>
    </row>
    <row r="115" spans="3:6" ht="18" hidden="1" customHeight="1" outlineLevel="1" x14ac:dyDescent="0.3">
      <c r="C115" s="33" t="s">
        <v>298</v>
      </c>
      <c r="E115" s="33" t="s">
        <v>205</v>
      </c>
      <c r="F115" s="33" t="s">
        <v>241</v>
      </c>
    </row>
    <row r="116" spans="3:6" ht="18" hidden="1" customHeight="1" outlineLevel="1" x14ac:dyDescent="0.3">
      <c r="C116" s="33" t="s">
        <v>193</v>
      </c>
      <c r="E116" s="33" t="s">
        <v>206</v>
      </c>
      <c r="F116" s="33" t="s">
        <v>237</v>
      </c>
    </row>
    <row r="117" spans="3:6" ht="18" hidden="1" customHeight="1" outlineLevel="1" x14ac:dyDescent="0.3">
      <c r="C117" s="33" t="s">
        <v>300</v>
      </c>
      <c r="E117" s="33" t="s">
        <v>207</v>
      </c>
      <c r="F117" s="33" t="s">
        <v>239</v>
      </c>
    </row>
    <row r="118" spans="3:6" ht="18" customHeight="1" collapsed="1" x14ac:dyDescent="0.3"/>
  </sheetData>
  <mergeCells count="1">
    <mergeCell ref="G42:N42"/>
  </mergeCells>
  <dataValidations disablePrompts="1" count="6">
    <dataValidation type="list" allowBlank="1" showInputMessage="1" showErrorMessage="1" sqref="C30" xr:uid="{741F73E4-3D01-4B6B-81CD-E340A23BB482}">
      <formula1>$C$95:$C$100</formula1>
    </dataValidation>
    <dataValidation type="list" allowBlank="1" showInputMessage="1" showErrorMessage="1" sqref="C32" xr:uid="{9E9884C2-CCD8-4C2C-A6EE-CED9FFFB0C8B}">
      <formula1>$D$101:$D$104</formula1>
    </dataValidation>
    <dataValidation type="list" allowBlank="1" showInputMessage="1" showErrorMessage="1" sqref="C25" xr:uid="{A1C50D28-5AAC-4F78-9E36-F34C05E43FA3}">
      <formula1>$B$95:$B$108</formula1>
    </dataValidation>
    <dataValidation type="list" allowBlank="1" showInputMessage="1" showErrorMessage="1" sqref="C34" xr:uid="{98F9D733-8BCA-4B58-9DCC-D7601AAEE8CF}">
      <formula1>$E$101:$E$117</formula1>
    </dataValidation>
    <dataValidation type="list" allowBlank="1" showInputMessage="1" showErrorMessage="1" sqref="C31" xr:uid="{54709844-FF89-485C-9F24-19046912BAA2}">
      <formula1>$C$103:$C$117</formula1>
    </dataValidation>
    <dataValidation type="list" allowBlank="1" showInputMessage="1" showErrorMessage="1" sqref="C41" xr:uid="{A62B5BFA-3C64-4A56-B7DC-EEDAC9AA270C}">
      <formula1>$B$110:$B$111</formula1>
    </dataValidation>
  </dataValidations>
  <hyperlinks>
    <hyperlink ref="B9" r:id="rId1" xr:uid="{5CB0B78E-9561-4D0E-BFFE-DE30BE2DECAD}"/>
    <hyperlink ref="B8" r:id="rId2" xr:uid="{0591A5C7-A74A-4AA0-B203-E7A0B106F833}"/>
  </hyperlinks>
  <pageMargins left="0.7" right="0.7" top="0.75" bottom="0.75" header="0.3" footer="0.3"/>
  <pageSetup orientation="portrait"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B5310-76B8-49F6-9654-2DC2346DDA25}">
  <sheetPr>
    <tabColor theme="9" tint="0.59999389629810485"/>
  </sheetPr>
  <dimension ref="B3"/>
  <sheetViews>
    <sheetView showGridLines="0" workbookViewId="0">
      <selection activeCell="M19" sqref="M19"/>
    </sheetView>
  </sheetViews>
  <sheetFormatPr defaultColWidth="8.88671875" defaultRowHeight="14.4" x14ac:dyDescent="0.3"/>
  <cols>
    <col min="1" max="16384" width="8.88671875" style="29"/>
  </cols>
  <sheetData>
    <row r="3" spans="2:2" ht="39" x14ac:dyDescent="0.75">
      <c r="B3" s="30" t="s">
        <v>208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4DD60-D20D-45EC-99CF-43912A07C98A}">
  <dimension ref="B1:J21"/>
  <sheetViews>
    <sheetView showGridLines="0" topLeftCell="A2" zoomScaleNormal="100" workbookViewId="0">
      <selection activeCell="H25" sqref="H24:H25"/>
    </sheetView>
  </sheetViews>
  <sheetFormatPr defaultColWidth="9.109375" defaultRowHeight="18" customHeight="1" x14ac:dyDescent="0.3"/>
  <cols>
    <col min="1" max="1" width="2.33203125" style="2" customWidth="1"/>
    <col min="2" max="2" width="49.33203125" style="2" customWidth="1"/>
    <col min="3" max="3" width="34.109375" style="2" customWidth="1"/>
    <col min="4" max="16384" width="9.109375" style="2"/>
  </cols>
  <sheetData>
    <row r="1" spans="2:10" ht="18" customHeight="1" x14ac:dyDescent="0.3">
      <c r="B1" s="3" t="s">
        <v>209</v>
      </c>
      <c r="C1" s="4"/>
    </row>
    <row r="3" spans="2:10" ht="18" customHeight="1" x14ac:dyDescent="0.3">
      <c r="B3" s="5" t="s">
        <v>210</v>
      </c>
    </row>
    <row r="4" spans="2:10" ht="18" customHeight="1" x14ac:dyDescent="0.3">
      <c r="B4" s="6" t="s">
        <v>211</v>
      </c>
      <c r="C4" s="7">
        <v>4.2000000000000003E-2</v>
      </c>
      <c r="D4" s="28" t="s">
        <v>212</v>
      </c>
    </row>
    <row r="5" spans="2:10" ht="18" customHeight="1" x14ac:dyDescent="0.3">
      <c r="B5" s="6" t="s">
        <v>213</v>
      </c>
      <c r="C5" s="7">
        <v>0.22</v>
      </c>
    </row>
    <row r="6" spans="2:10" ht="18" customHeight="1" x14ac:dyDescent="0.3">
      <c r="B6" s="1" t="s">
        <v>210</v>
      </c>
      <c r="C6" s="8">
        <f>C4*(1-C5)</f>
        <v>3.2760000000000004E-2</v>
      </c>
    </row>
    <row r="8" spans="2:10" ht="18" customHeight="1" x14ac:dyDescent="0.3">
      <c r="B8" s="5" t="s">
        <v>214</v>
      </c>
    </row>
    <row r="9" spans="2:10" ht="18" customHeight="1" x14ac:dyDescent="0.3">
      <c r="B9" s="6" t="s">
        <v>215</v>
      </c>
      <c r="C9" s="7">
        <v>2.0400000000000001E-2</v>
      </c>
      <c r="D9" s="28" t="s">
        <v>212</v>
      </c>
    </row>
    <row r="10" spans="2:10" ht="18" customHeight="1" x14ac:dyDescent="0.3">
      <c r="B10" s="6" t="s">
        <v>216</v>
      </c>
      <c r="C10" s="9">
        <v>1.44</v>
      </c>
      <c r="D10" s="28" t="s">
        <v>212</v>
      </c>
    </row>
    <row r="11" spans="2:10" ht="18" customHeight="1" x14ac:dyDescent="0.3">
      <c r="B11" s="6" t="s">
        <v>217</v>
      </c>
      <c r="C11" s="7">
        <v>5.6000000000000001E-2</v>
      </c>
      <c r="D11" s="28" t="s">
        <v>212</v>
      </c>
    </row>
    <row r="12" spans="2:10" ht="18" customHeight="1" x14ac:dyDescent="0.3">
      <c r="B12" s="1" t="s">
        <v>218</v>
      </c>
      <c r="C12" s="10">
        <f>C9+(C10*C11)</f>
        <v>0.10104</v>
      </c>
    </row>
    <row r="14" spans="2:10" ht="18" customHeight="1" x14ac:dyDescent="0.3">
      <c r="B14" s="5" t="s">
        <v>219</v>
      </c>
    </row>
    <row r="15" spans="2:10" ht="18" customHeight="1" x14ac:dyDescent="0.3">
      <c r="B15" s="6" t="s">
        <v>220</v>
      </c>
      <c r="C15" s="13">
        <v>14882</v>
      </c>
      <c r="D15" s="28" t="s">
        <v>212</v>
      </c>
    </row>
    <row r="16" spans="2:10" ht="18" customHeight="1" x14ac:dyDescent="0.3">
      <c r="B16" s="6" t="s">
        <v>221</v>
      </c>
      <c r="C16" s="13">
        <v>1036</v>
      </c>
      <c r="D16" s="28" t="s">
        <v>212</v>
      </c>
      <c r="F16" s="11"/>
      <c r="G16" s="11"/>
      <c r="H16" s="11"/>
      <c r="I16" s="11"/>
      <c r="J16" s="11"/>
    </row>
    <row r="17" spans="2:10" ht="18" customHeight="1" x14ac:dyDescent="0.3">
      <c r="B17" s="6" t="s">
        <v>222</v>
      </c>
      <c r="C17" s="14">
        <f>C16/C15</f>
        <v>6.9614299153339609E-2</v>
      </c>
      <c r="F17" s="11"/>
      <c r="G17" s="11"/>
      <c r="H17" s="11"/>
      <c r="I17" s="11"/>
      <c r="J17" s="11"/>
    </row>
    <row r="18" spans="2:10" ht="18" customHeight="1" x14ac:dyDescent="0.3">
      <c r="B18" s="6" t="s">
        <v>223</v>
      </c>
      <c r="C18" s="15">
        <f>1-C17</f>
        <v>0.93038570084666039</v>
      </c>
      <c r="F18" s="12"/>
      <c r="G18" s="12"/>
      <c r="H18" s="12"/>
      <c r="I18" s="12"/>
      <c r="J18" s="12"/>
    </row>
    <row r="19" spans="2:10" ht="18" customHeight="1" x14ac:dyDescent="0.3">
      <c r="B19" s="1" t="s">
        <v>224</v>
      </c>
      <c r="C19" s="16">
        <f>(C17*C6)+(C18*C12)</f>
        <v>9.6286735653809977E-2</v>
      </c>
    </row>
    <row r="20" spans="2:10" ht="18" customHeight="1" x14ac:dyDescent="0.3">
      <c r="B20" s="6"/>
      <c r="C20" s="7"/>
    </row>
    <row r="21" spans="2:10" ht="18" customHeight="1" x14ac:dyDescent="0.3">
      <c r="B21" s="3" t="s">
        <v>225</v>
      </c>
      <c r="C21" s="17">
        <f>IF(ISBLANK(C20),C19,C20)</f>
        <v>9.6286735653809977E-2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EA9E4-8836-4DC1-AB4B-42A30421A278}">
  <sheetPr>
    <tabColor theme="0" tint="-4.9989318521683403E-2"/>
  </sheetPr>
  <dimension ref="B1:J91"/>
  <sheetViews>
    <sheetView zoomScale="85" zoomScaleNormal="85" workbookViewId="0">
      <pane xSplit="2" ySplit="6" topLeftCell="C58" activePane="bottomRight" state="frozen"/>
      <selection activeCell="N108" sqref="N108"/>
      <selection pane="topRight" activeCell="N108" sqref="N108"/>
      <selection pane="bottomLeft" activeCell="N108" sqref="N108"/>
      <selection pane="bottomRight" activeCell="D85" sqref="D85"/>
    </sheetView>
  </sheetViews>
  <sheetFormatPr defaultColWidth="9.21875" defaultRowHeight="13.8" x14ac:dyDescent="0.3"/>
  <cols>
    <col min="1" max="1" width="9.21875" style="108"/>
    <col min="2" max="2" width="24.77734375" style="108" bestFit="1" customWidth="1"/>
    <col min="3" max="10" width="11.5546875" style="108" customWidth="1"/>
    <col min="11" max="16384" width="9.21875" style="108"/>
  </cols>
  <sheetData>
    <row r="1" spans="2:10" x14ac:dyDescent="0.3">
      <c r="B1" s="107" t="s">
        <v>248</v>
      </c>
    </row>
    <row r="2" spans="2:10" x14ac:dyDescent="0.3">
      <c r="B2" s="109">
        <v>10000000</v>
      </c>
    </row>
    <row r="3" spans="2:10" x14ac:dyDescent="0.3">
      <c r="B3" s="110"/>
    </row>
    <row r="4" spans="2:10" x14ac:dyDescent="0.3">
      <c r="C4" s="162"/>
      <c r="D4" s="162"/>
      <c r="E4" s="162"/>
      <c r="F4" s="163"/>
      <c r="G4" s="164"/>
      <c r="H4" s="164"/>
      <c r="I4" s="164"/>
      <c r="J4" s="165"/>
    </row>
    <row r="5" spans="2:10" x14ac:dyDescent="0.3">
      <c r="B5" s="111"/>
      <c r="C5" s="166" t="s">
        <v>249</v>
      </c>
      <c r="D5" s="166"/>
      <c r="E5" s="166"/>
      <c r="F5" s="166"/>
      <c r="G5" s="167" t="s">
        <v>249</v>
      </c>
      <c r="H5" s="167"/>
      <c r="I5" s="167"/>
      <c r="J5" s="167"/>
    </row>
    <row r="6" spans="2:10" x14ac:dyDescent="0.3">
      <c r="B6" s="112" t="s">
        <v>241</v>
      </c>
      <c r="C6" s="112" t="s">
        <v>250</v>
      </c>
      <c r="D6" s="112" t="s">
        <v>251</v>
      </c>
      <c r="E6" s="112" t="s">
        <v>252</v>
      </c>
      <c r="F6" s="112" t="s">
        <v>253</v>
      </c>
      <c r="G6" s="113" t="s">
        <v>250</v>
      </c>
      <c r="H6" s="113" t="s">
        <v>251</v>
      </c>
      <c r="I6" s="113" t="s">
        <v>252</v>
      </c>
      <c r="J6" s="113" t="s">
        <v>253</v>
      </c>
    </row>
    <row r="7" spans="2:10" x14ac:dyDescent="0.3">
      <c r="B7" s="114" t="s">
        <v>187</v>
      </c>
      <c r="C7" s="115">
        <v>0.13596648251335419</v>
      </c>
      <c r="D7" s="115">
        <v>0.13653691403540461</v>
      </c>
      <c r="E7" s="115">
        <v>0.13790524748519886</v>
      </c>
      <c r="F7" s="115">
        <v>0.14010951743512701</v>
      </c>
      <c r="G7" s="116">
        <f t="shared" ref="G7:J11" si="0">C7*$B$2</f>
        <v>1359664.8251335418</v>
      </c>
      <c r="H7" s="116">
        <f t="shared" si="0"/>
        <v>1365369.1403540461</v>
      </c>
      <c r="I7" s="116">
        <f t="shared" si="0"/>
        <v>1379052.4748519887</v>
      </c>
      <c r="J7" s="116">
        <f t="shared" si="0"/>
        <v>1401095.1743512701</v>
      </c>
    </row>
    <row r="8" spans="2:10" x14ac:dyDescent="0.3">
      <c r="B8" s="114" t="s">
        <v>254</v>
      </c>
      <c r="C8" s="115">
        <v>8.6042480516394029E-3</v>
      </c>
      <c r="D8" s="115">
        <v>8.7222204152258356E-3</v>
      </c>
      <c r="E8" s="115">
        <v>8.4928226784301494E-3</v>
      </c>
      <c r="F8" s="115">
        <v>8.4216341742722207E-3</v>
      </c>
      <c r="G8" s="116">
        <f t="shared" si="0"/>
        <v>86042.480516394033</v>
      </c>
      <c r="H8" s="116">
        <f t="shared" si="0"/>
        <v>87222.20415225836</v>
      </c>
      <c r="I8" s="116">
        <f t="shared" si="0"/>
        <v>84928.2267843015</v>
      </c>
      <c r="J8" s="116">
        <f t="shared" si="0"/>
        <v>84216.341742722201</v>
      </c>
    </row>
    <row r="9" spans="2:10" x14ac:dyDescent="0.3">
      <c r="B9" s="114" t="s">
        <v>255</v>
      </c>
      <c r="C9" s="115">
        <v>2.5964322934241928E-2</v>
      </c>
      <c r="D9" s="115">
        <v>2.6097711648321108E-2</v>
      </c>
      <c r="E9" s="115">
        <v>2.6044335970937436E-2</v>
      </c>
      <c r="F9" s="115">
        <v>2.6308595162625032E-2</v>
      </c>
      <c r="G9" s="116">
        <f t="shared" si="0"/>
        <v>259643.22934241928</v>
      </c>
      <c r="H9" s="116">
        <f t="shared" si="0"/>
        <v>260977.11648321108</v>
      </c>
      <c r="I9" s="116">
        <f t="shared" si="0"/>
        <v>260443.35970937437</v>
      </c>
      <c r="J9" s="116">
        <f t="shared" si="0"/>
        <v>263085.95162625035</v>
      </c>
    </row>
    <row r="10" spans="2:10" x14ac:dyDescent="0.3">
      <c r="B10" s="114" t="s">
        <v>110</v>
      </c>
      <c r="C10" s="115">
        <v>0.2163486696756439</v>
      </c>
      <c r="D10" s="115">
        <v>0.21672872320901629</v>
      </c>
      <c r="E10" s="115">
        <v>0.21767142960766941</v>
      </c>
      <c r="F10" s="115">
        <v>0.21862583087294088</v>
      </c>
      <c r="G10" s="116">
        <f t="shared" si="0"/>
        <v>2163486.6967564388</v>
      </c>
      <c r="H10" s="116">
        <f t="shared" si="0"/>
        <v>2167287.232090163</v>
      </c>
      <c r="I10" s="116">
        <f t="shared" si="0"/>
        <v>2176714.296076694</v>
      </c>
      <c r="J10" s="116">
        <f t="shared" si="0"/>
        <v>2186258.3087294088</v>
      </c>
    </row>
    <row r="11" spans="2:10" x14ac:dyDescent="0.3">
      <c r="B11" s="114" t="s">
        <v>190</v>
      </c>
      <c r="C11" s="115">
        <v>0.61311627682512071</v>
      </c>
      <c r="D11" s="115">
        <v>0.61191443069203222</v>
      </c>
      <c r="E11" s="115">
        <v>0.6098861642577641</v>
      </c>
      <c r="F11" s="115">
        <v>0.60653442235503485</v>
      </c>
      <c r="G11" s="116">
        <f t="shared" si="0"/>
        <v>6131162.7682512067</v>
      </c>
      <c r="H11" s="116">
        <f t="shared" si="0"/>
        <v>6119144.3069203226</v>
      </c>
      <c r="I11" s="116">
        <f t="shared" si="0"/>
        <v>6098861.6425776407</v>
      </c>
      <c r="J11" s="116">
        <f t="shared" si="0"/>
        <v>6065344.2235503485</v>
      </c>
    </row>
    <row r="13" spans="2:10" x14ac:dyDescent="0.3">
      <c r="C13" s="162"/>
      <c r="D13" s="162"/>
      <c r="E13" s="162"/>
      <c r="F13" s="163"/>
      <c r="G13" s="164"/>
      <c r="H13" s="164"/>
      <c r="I13" s="164"/>
      <c r="J13" s="165"/>
    </row>
    <row r="14" spans="2:10" x14ac:dyDescent="0.3">
      <c r="B14" s="111"/>
      <c r="C14" s="166" t="s">
        <v>249</v>
      </c>
      <c r="D14" s="166"/>
      <c r="E14" s="166"/>
      <c r="F14" s="166"/>
      <c r="G14" s="167" t="s">
        <v>249</v>
      </c>
      <c r="H14" s="167"/>
      <c r="I14" s="167"/>
      <c r="J14" s="167"/>
    </row>
    <row r="15" spans="2:10" x14ac:dyDescent="0.3">
      <c r="B15" s="112" t="s">
        <v>237</v>
      </c>
      <c r="C15" s="112" t="s">
        <v>250</v>
      </c>
      <c r="D15" s="112" t="s">
        <v>251</v>
      </c>
      <c r="E15" s="112" t="s">
        <v>252</v>
      </c>
      <c r="F15" s="112" t="s">
        <v>253</v>
      </c>
      <c r="G15" s="113" t="s">
        <v>250</v>
      </c>
      <c r="H15" s="113" t="s">
        <v>251</v>
      </c>
      <c r="I15" s="113" t="s">
        <v>252</v>
      </c>
      <c r="J15" s="113" t="s">
        <v>253</v>
      </c>
    </row>
    <row r="16" spans="2:10" x14ac:dyDescent="0.3">
      <c r="B16" s="114" t="s">
        <v>187</v>
      </c>
      <c r="C16" s="115">
        <v>0.3151654949370965</v>
      </c>
      <c r="D16" s="115">
        <v>0.31562765737803161</v>
      </c>
      <c r="E16" s="115">
        <v>0.31743242811920297</v>
      </c>
      <c r="F16" s="115">
        <v>0.32025387359845825</v>
      </c>
      <c r="G16" s="116">
        <f t="shared" ref="G16:J20" si="1">C16*$B$2</f>
        <v>3151654.9493709649</v>
      </c>
      <c r="H16" s="116">
        <f t="shared" si="1"/>
        <v>3156276.5737803159</v>
      </c>
      <c r="I16" s="116">
        <f t="shared" si="1"/>
        <v>3174324.2811920298</v>
      </c>
      <c r="J16" s="116">
        <f t="shared" si="1"/>
        <v>3202538.7359845825</v>
      </c>
    </row>
    <row r="17" spans="2:10" x14ac:dyDescent="0.3">
      <c r="B17" s="114" t="s">
        <v>254</v>
      </c>
      <c r="C17" s="115">
        <v>1.7191106868845531E-2</v>
      </c>
      <c r="D17" s="115">
        <v>1.7455437773546557E-2</v>
      </c>
      <c r="E17" s="115">
        <v>1.7708109423220562E-2</v>
      </c>
      <c r="F17" s="115">
        <v>1.7707934098815773E-2</v>
      </c>
      <c r="G17" s="116">
        <f t="shared" si="1"/>
        <v>171911.0686884553</v>
      </c>
      <c r="H17" s="116">
        <f t="shared" si="1"/>
        <v>174554.37773546556</v>
      </c>
      <c r="I17" s="116">
        <f t="shared" si="1"/>
        <v>177081.09423220562</v>
      </c>
      <c r="J17" s="116">
        <f t="shared" si="1"/>
        <v>177079.34098815772</v>
      </c>
    </row>
    <row r="18" spans="2:10" x14ac:dyDescent="0.3">
      <c r="B18" s="114" t="s">
        <v>255</v>
      </c>
      <c r="C18" s="115">
        <v>6.1850881742348457E-2</v>
      </c>
      <c r="D18" s="115">
        <v>6.1964906022031786E-2</v>
      </c>
      <c r="E18" s="115">
        <v>6.14602592239313E-2</v>
      </c>
      <c r="F18" s="115">
        <v>6.1509932499334521E-2</v>
      </c>
      <c r="G18" s="116">
        <f t="shared" si="1"/>
        <v>618508.81742348452</v>
      </c>
      <c r="H18" s="116">
        <f t="shared" si="1"/>
        <v>619649.06022031792</v>
      </c>
      <c r="I18" s="116">
        <f t="shared" si="1"/>
        <v>614602.59223931306</v>
      </c>
      <c r="J18" s="116">
        <f t="shared" si="1"/>
        <v>615099.32499334519</v>
      </c>
    </row>
    <row r="19" spans="2:10" x14ac:dyDescent="0.3">
      <c r="B19" s="114" t="s">
        <v>110</v>
      </c>
      <c r="C19" s="115">
        <v>0.39901767179164105</v>
      </c>
      <c r="D19" s="115">
        <v>0.39899591315110611</v>
      </c>
      <c r="E19" s="115">
        <v>0.3993980825611399</v>
      </c>
      <c r="F19" s="115">
        <v>0.39893355960909244</v>
      </c>
      <c r="G19" s="116">
        <f t="shared" si="1"/>
        <v>3990176.7179164104</v>
      </c>
      <c r="H19" s="116">
        <f t="shared" si="1"/>
        <v>3989959.131511061</v>
      </c>
      <c r="I19" s="116">
        <f t="shared" si="1"/>
        <v>3993980.825611399</v>
      </c>
      <c r="J19" s="116">
        <f t="shared" si="1"/>
        <v>3989335.5960909245</v>
      </c>
    </row>
    <row r="20" spans="2:10" x14ac:dyDescent="0.3">
      <c r="B20" s="114" t="s">
        <v>190</v>
      </c>
      <c r="C20" s="115">
        <v>0.20677484466006837</v>
      </c>
      <c r="D20" s="115">
        <v>0.20595608567528398</v>
      </c>
      <c r="E20" s="115">
        <v>0.20400112067250525</v>
      </c>
      <c r="F20" s="115">
        <v>0.20159470019429912</v>
      </c>
      <c r="G20" s="116">
        <f t="shared" si="1"/>
        <v>2067748.4466006837</v>
      </c>
      <c r="H20" s="116">
        <f t="shared" si="1"/>
        <v>2059560.8567528399</v>
      </c>
      <c r="I20" s="116">
        <f t="shared" si="1"/>
        <v>2040011.2067250526</v>
      </c>
      <c r="J20" s="116">
        <f t="shared" si="1"/>
        <v>2015947.0019429913</v>
      </c>
    </row>
    <row r="22" spans="2:10" x14ac:dyDescent="0.3">
      <c r="C22" s="162"/>
      <c r="D22" s="162"/>
      <c r="E22" s="162"/>
      <c r="F22" s="163"/>
      <c r="G22" s="164"/>
      <c r="H22" s="164"/>
      <c r="I22" s="164"/>
      <c r="J22" s="165"/>
    </row>
    <row r="23" spans="2:10" x14ac:dyDescent="0.3">
      <c r="B23" s="111"/>
      <c r="C23" s="166" t="s">
        <v>249</v>
      </c>
      <c r="D23" s="166"/>
      <c r="E23" s="166"/>
      <c r="F23" s="166"/>
      <c r="G23" s="167" t="s">
        <v>249</v>
      </c>
      <c r="H23" s="167"/>
      <c r="I23" s="167"/>
      <c r="J23" s="167"/>
    </row>
    <row r="24" spans="2:10" x14ac:dyDescent="0.3">
      <c r="B24" s="112" t="s">
        <v>238</v>
      </c>
      <c r="C24" s="112" t="s">
        <v>250</v>
      </c>
      <c r="D24" s="112" t="s">
        <v>251</v>
      </c>
      <c r="E24" s="112" t="s">
        <v>252</v>
      </c>
      <c r="F24" s="112" t="s">
        <v>253</v>
      </c>
      <c r="G24" s="113" t="s">
        <v>250</v>
      </c>
      <c r="H24" s="113" t="s">
        <v>251</v>
      </c>
      <c r="I24" s="113" t="s">
        <v>252</v>
      </c>
      <c r="J24" s="113" t="s">
        <v>253</v>
      </c>
    </row>
    <row r="25" spans="2:10" x14ac:dyDescent="0.3">
      <c r="B25" s="114" t="s">
        <v>187</v>
      </c>
      <c r="C25" s="115">
        <v>0.21593637460033011</v>
      </c>
      <c r="D25" s="115">
        <v>0.21295555653518608</v>
      </c>
      <c r="E25" s="115">
        <v>0.21123018724975778</v>
      </c>
      <c r="F25" s="115">
        <v>0.19567638150262331</v>
      </c>
      <c r="G25" s="116">
        <f t="shared" ref="G25:J29" si="2">C25*$B$2</f>
        <v>2159363.7460033009</v>
      </c>
      <c r="H25" s="116">
        <f t="shared" si="2"/>
        <v>2129555.5653518606</v>
      </c>
      <c r="I25" s="116">
        <f t="shared" si="2"/>
        <v>2112301.8724975777</v>
      </c>
      <c r="J25" s="116">
        <f t="shared" si="2"/>
        <v>1956763.8150262332</v>
      </c>
    </row>
    <row r="26" spans="2:10" x14ac:dyDescent="0.3">
      <c r="B26" s="114" t="s">
        <v>254</v>
      </c>
      <c r="C26" s="115">
        <v>2.5169346055451187E-2</v>
      </c>
      <c r="D26" s="115">
        <v>2.6805934180743386E-2</v>
      </c>
      <c r="E26" s="115">
        <v>2.7746249068260197E-2</v>
      </c>
      <c r="F26" s="115">
        <v>2.6154376871789738E-2</v>
      </c>
      <c r="G26" s="116">
        <f t="shared" si="2"/>
        <v>251693.46055451187</v>
      </c>
      <c r="H26" s="116">
        <f t="shared" si="2"/>
        <v>268059.34180743387</v>
      </c>
      <c r="I26" s="116">
        <f t="shared" si="2"/>
        <v>277462.49068260199</v>
      </c>
      <c r="J26" s="116">
        <f t="shared" si="2"/>
        <v>261543.76871789739</v>
      </c>
    </row>
    <row r="27" spans="2:10" x14ac:dyDescent="0.3">
      <c r="B27" s="114" t="s">
        <v>255</v>
      </c>
      <c r="C27" s="115">
        <v>3.0911510550096857E-2</v>
      </c>
      <c r="D27" s="115">
        <v>3.0429556234641233E-2</v>
      </c>
      <c r="E27" s="115">
        <v>2.9806292305584979E-2</v>
      </c>
      <c r="F27" s="115">
        <v>2.7579492310668557E-2</v>
      </c>
      <c r="G27" s="116">
        <f t="shared" si="2"/>
        <v>309115.10550096858</v>
      </c>
      <c r="H27" s="116">
        <f t="shared" si="2"/>
        <v>304295.56234641233</v>
      </c>
      <c r="I27" s="116">
        <f t="shared" si="2"/>
        <v>298062.92305584979</v>
      </c>
      <c r="J27" s="116">
        <f t="shared" si="2"/>
        <v>275794.92310668557</v>
      </c>
    </row>
    <row r="28" spans="2:10" x14ac:dyDescent="0.3">
      <c r="B28" s="114" t="s">
        <v>110</v>
      </c>
      <c r="C28" s="115">
        <v>0.36971286671729875</v>
      </c>
      <c r="D28" s="115">
        <v>0.3700846822971523</v>
      </c>
      <c r="E28" s="115">
        <v>0.37117921790293112</v>
      </c>
      <c r="F28" s="115">
        <v>0.38081282616832945</v>
      </c>
      <c r="G28" s="116">
        <f t="shared" si="2"/>
        <v>3697128.6671729875</v>
      </c>
      <c r="H28" s="116">
        <f t="shared" si="2"/>
        <v>3700846.8229715228</v>
      </c>
      <c r="I28" s="116">
        <f t="shared" si="2"/>
        <v>3711792.1790293111</v>
      </c>
      <c r="J28" s="116">
        <f t="shared" si="2"/>
        <v>3808128.2616832945</v>
      </c>
    </row>
    <row r="29" spans="2:10" x14ac:dyDescent="0.3">
      <c r="B29" s="114" t="s">
        <v>190</v>
      </c>
      <c r="C29" s="115">
        <v>0.35826990207682324</v>
      </c>
      <c r="D29" s="115">
        <v>0.35972427075227709</v>
      </c>
      <c r="E29" s="115">
        <v>0.3600380534734659</v>
      </c>
      <c r="F29" s="115">
        <v>0.36977692314658894</v>
      </c>
      <c r="G29" s="116">
        <f t="shared" si="2"/>
        <v>3582699.0207682326</v>
      </c>
      <c r="H29" s="116">
        <f t="shared" si="2"/>
        <v>3597242.7075227709</v>
      </c>
      <c r="I29" s="116">
        <f t="shared" si="2"/>
        <v>3600380.5347346589</v>
      </c>
      <c r="J29" s="116">
        <f t="shared" si="2"/>
        <v>3697769.2314658896</v>
      </c>
    </row>
    <row r="31" spans="2:10" x14ac:dyDescent="0.3">
      <c r="C31" s="162"/>
      <c r="D31" s="162"/>
      <c r="E31" s="162"/>
      <c r="F31" s="163"/>
      <c r="G31" s="164"/>
      <c r="H31" s="164"/>
      <c r="I31" s="164"/>
      <c r="J31" s="165"/>
    </row>
    <row r="32" spans="2:10" x14ac:dyDescent="0.3">
      <c r="B32" s="111"/>
      <c r="C32" s="166" t="s">
        <v>249</v>
      </c>
      <c r="D32" s="166"/>
      <c r="E32" s="166"/>
      <c r="F32" s="166"/>
      <c r="G32" s="167" t="s">
        <v>249</v>
      </c>
      <c r="H32" s="167"/>
      <c r="I32" s="167"/>
      <c r="J32" s="167"/>
    </row>
    <row r="33" spans="2:10" x14ac:dyDescent="0.3">
      <c r="B33" s="112" t="s">
        <v>239</v>
      </c>
      <c r="C33" s="112" t="s">
        <v>250</v>
      </c>
      <c r="D33" s="112" t="s">
        <v>251</v>
      </c>
      <c r="E33" s="112" t="s">
        <v>252</v>
      </c>
      <c r="F33" s="112" t="s">
        <v>253</v>
      </c>
      <c r="G33" s="113" t="s">
        <v>250</v>
      </c>
      <c r="H33" s="113" t="s">
        <v>251</v>
      </c>
      <c r="I33" s="113" t="s">
        <v>252</v>
      </c>
      <c r="J33" s="113" t="s">
        <v>253</v>
      </c>
    </row>
    <row r="34" spans="2:10" x14ac:dyDescent="0.3">
      <c r="B34" s="114" t="s">
        <v>187</v>
      </c>
      <c r="C34" s="115">
        <v>0.16635384750206553</v>
      </c>
      <c r="D34" s="115">
        <v>0.16695188680962667</v>
      </c>
      <c r="E34" s="115">
        <v>0.16856133037853979</v>
      </c>
      <c r="F34" s="115">
        <v>0.17113394248052277</v>
      </c>
      <c r="G34" s="116">
        <f t="shared" ref="G34:J38" si="3">C34*$B$2</f>
        <v>1663538.4750206552</v>
      </c>
      <c r="H34" s="116">
        <f t="shared" si="3"/>
        <v>1669518.8680962666</v>
      </c>
      <c r="I34" s="116">
        <f t="shared" si="3"/>
        <v>1685613.3037853979</v>
      </c>
      <c r="J34" s="116">
        <f t="shared" si="3"/>
        <v>1711339.4248052277</v>
      </c>
    </row>
    <row r="35" spans="2:10" x14ac:dyDescent="0.3">
      <c r="B35" s="114" t="s">
        <v>254</v>
      </c>
      <c r="C35" s="115">
        <v>9.848892966883651E-3</v>
      </c>
      <c r="D35" s="115">
        <v>1.0205382320306964E-2</v>
      </c>
      <c r="E35" s="115">
        <v>1.0066426148185006E-2</v>
      </c>
      <c r="F35" s="115">
        <v>1.0020860538970645E-2</v>
      </c>
      <c r="G35" s="116">
        <f t="shared" si="3"/>
        <v>98488.929668836514</v>
      </c>
      <c r="H35" s="116">
        <f t="shared" si="3"/>
        <v>102053.82320306964</v>
      </c>
      <c r="I35" s="116">
        <f t="shared" si="3"/>
        <v>100664.26148185006</v>
      </c>
      <c r="J35" s="116">
        <f t="shared" si="3"/>
        <v>100208.60538970646</v>
      </c>
    </row>
    <row r="36" spans="2:10" x14ac:dyDescent="0.3">
      <c r="B36" s="114" t="s">
        <v>255</v>
      </c>
      <c r="C36" s="115">
        <v>3.2049397960775355E-2</v>
      </c>
      <c r="D36" s="115">
        <v>3.2189035628725382E-2</v>
      </c>
      <c r="E36" s="115">
        <v>3.2091963268738567E-2</v>
      </c>
      <c r="F36" s="115">
        <v>3.2370747470535824E-2</v>
      </c>
      <c r="G36" s="116">
        <f t="shared" si="3"/>
        <v>320493.97960775357</v>
      </c>
      <c r="H36" s="116">
        <f t="shared" si="3"/>
        <v>321890.35628725385</v>
      </c>
      <c r="I36" s="116">
        <f t="shared" si="3"/>
        <v>320919.63268738566</v>
      </c>
      <c r="J36" s="116">
        <f t="shared" si="3"/>
        <v>323707.47470535821</v>
      </c>
    </row>
    <row r="37" spans="2:10" x14ac:dyDescent="0.3">
      <c r="B37" s="114" t="s">
        <v>110</v>
      </c>
      <c r="C37" s="115">
        <v>0.24719383847449261</v>
      </c>
      <c r="D37" s="115">
        <v>0.24768315173413855</v>
      </c>
      <c r="E37" s="115">
        <v>0.24870309463712706</v>
      </c>
      <c r="F37" s="115">
        <v>0.249677197975189</v>
      </c>
      <c r="G37" s="116">
        <f t="shared" si="3"/>
        <v>2471938.3847449259</v>
      </c>
      <c r="H37" s="116">
        <f t="shared" si="3"/>
        <v>2476831.5173413856</v>
      </c>
      <c r="I37" s="116">
        <f t="shared" si="3"/>
        <v>2487030.9463712708</v>
      </c>
      <c r="J37" s="116">
        <f t="shared" si="3"/>
        <v>2496771.9797518901</v>
      </c>
    </row>
    <row r="38" spans="2:10" x14ac:dyDescent="0.3">
      <c r="B38" s="114" t="s">
        <v>190</v>
      </c>
      <c r="C38" s="115">
        <v>0.54455402309578294</v>
      </c>
      <c r="D38" s="115">
        <v>0.54297054350720253</v>
      </c>
      <c r="E38" s="115">
        <v>0.54057718556740952</v>
      </c>
      <c r="F38" s="115">
        <v>0.53679725153478186</v>
      </c>
      <c r="G38" s="116">
        <f t="shared" si="3"/>
        <v>5445540.2309578294</v>
      </c>
      <c r="H38" s="116">
        <f t="shared" si="3"/>
        <v>5429705.4350720253</v>
      </c>
      <c r="I38" s="116">
        <f t="shared" si="3"/>
        <v>5405771.8556740955</v>
      </c>
      <c r="J38" s="116">
        <f t="shared" si="3"/>
        <v>5367972.5153478188</v>
      </c>
    </row>
    <row r="42" spans="2:10" x14ac:dyDescent="0.3">
      <c r="C42" s="162"/>
      <c r="D42" s="162"/>
      <c r="E42" s="162"/>
      <c r="F42" s="163"/>
      <c r="G42" s="164"/>
      <c r="H42" s="164"/>
      <c r="I42" s="164"/>
      <c r="J42" s="165"/>
    </row>
    <row r="43" spans="2:10" x14ac:dyDescent="0.3">
      <c r="B43" s="111"/>
      <c r="C43" s="166" t="s">
        <v>249</v>
      </c>
      <c r="D43" s="166"/>
      <c r="E43" s="166"/>
      <c r="F43" s="166"/>
      <c r="G43" s="167" t="s">
        <v>249</v>
      </c>
      <c r="H43" s="167"/>
      <c r="I43" s="167"/>
      <c r="J43" s="167"/>
    </row>
    <row r="44" spans="2:10" x14ac:dyDescent="0.3">
      <c r="B44" s="112" t="s">
        <v>240</v>
      </c>
      <c r="C44" s="112" t="s">
        <v>250</v>
      </c>
      <c r="D44" s="112" t="s">
        <v>251</v>
      </c>
      <c r="E44" s="112" t="s">
        <v>252</v>
      </c>
      <c r="F44" s="112" t="s">
        <v>253</v>
      </c>
      <c r="G44" s="113" t="s">
        <v>250</v>
      </c>
      <c r="H44" s="113" t="s">
        <v>251</v>
      </c>
      <c r="I44" s="113" t="s">
        <v>252</v>
      </c>
      <c r="J44" s="113" t="s">
        <v>253</v>
      </c>
    </row>
    <row r="45" spans="2:10" x14ac:dyDescent="0.3">
      <c r="B45" s="114" t="s">
        <v>187</v>
      </c>
      <c r="C45" s="115">
        <v>6.9559037462353784E-2</v>
      </c>
      <c r="D45" s="115">
        <v>5.9868760712764847E-2</v>
      </c>
      <c r="E45" s="115">
        <v>6.003045615966357E-2</v>
      </c>
      <c r="F45" s="115">
        <v>6.0142308477968184E-2</v>
      </c>
      <c r="G45" s="116">
        <f t="shared" ref="G45:J49" si="4">C45*$B$2</f>
        <v>695590.37462353788</v>
      </c>
      <c r="H45" s="116">
        <f t="shared" si="4"/>
        <v>598687.60712764843</v>
      </c>
      <c r="I45" s="116">
        <f t="shared" si="4"/>
        <v>600304.56159663573</v>
      </c>
      <c r="J45" s="116">
        <f t="shared" si="4"/>
        <v>601423.08477968187</v>
      </c>
    </row>
    <row r="46" spans="2:10" x14ac:dyDescent="0.3">
      <c r="B46" s="114" t="s">
        <v>254</v>
      </c>
      <c r="C46" s="115">
        <v>1.2073114744255979E-2</v>
      </c>
      <c r="D46" s="115">
        <v>1.2237937093599584E-2</v>
      </c>
      <c r="E46" s="115">
        <v>1.2196688268168818E-2</v>
      </c>
      <c r="F46" s="115">
        <v>1.2373797989343783E-2</v>
      </c>
      <c r="G46" s="116">
        <f t="shared" si="4"/>
        <v>120731.14744255978</v>
      </c>
      <c r="H46" s="116">
        <f t="shared" si="4"/>
        <v>122379.37093599584</v>
      </c>
      <c r="I46" s="116">
        <f t="shared" si="4"/>
        <v>121966.88268168818</v>
      </c>
      <c r="J46" s="116">
        <f t="shared" si="4"/>
        <v>123737.97989343783</v>
      </c>
    </row>
    <row r="47" spans="2:10" x14ac:dyDescent="0.3">
      <c r="B47" s="114" t="s">
        <v>255</v>
      </c>
      <c r="C47" s="115">
        <v>8.5694278184089423E-3</v>
      </c>
      <c r="D47" s="115">
        <v>8.5290898274345949E-3</v>
      </c>
      <c r="E47" s="115">
        <v>8.4959628495256106E-3</v>
      </c>
      <c r="F47" s="115">
        <v>8.4770147379455603E-3</v>
      </c>
      <c r="G47" s="116">
        <f t="shared" si="4"/>
        <v>85694.278184089417</v>
      </c>
      <c r="H47" s="116">
        <f t="shared" si="4"/>
        <v>85290.898274345949</v>
      </c>
      <c r="I47" s="116">
        <f t="shared" si="4"/>
        <v>84959.628495256111</v>
      </c>
      <c r="J47" s="116">
        <f t="shared" si="4"/>
        <v>84770.147379455608</v>
      </c>
    </row>
    <row r="48" spans="2:10" x14ac:dyDescent="0.3">
      <c r="B48" s="114" t="s">
        <v>110</v>
      </c>
      <c r="C48" s="115">
        <v>0.33646917222955153</v>
      </c>
      <c r="D48" s="115">
        <v>0.34547806138139087</v>
      </c>
      <c r="E48" s="115">
        <v>0.34453726852299715</v>
      </c>
      <c r="F48" s="115">
        <v>0.34367284512473545</v>
      </c>
      <c r="G48" s="116">
        <f t="shared" si="4"/>
        <v>3364691.7222955152</v>
      </c>
      <c r="H48" s="116">
        <f t="shared" si="4"/>
        <v>3454780.6138139088</v>
      </c>
      <c r="I48" s="116">
        <f t="shared" si="4"/>
        <v>3445372.6852299715</v>
      </c>
      <c r="J48" s="116">
        <f t="shared" si="4"/>
        <v>3436728.4512473545</v>
      </c>
    </row>
    <row r="49" spans="2:10" x14ac:dyDescent="0.3">
      <c r="B49" s="114" t="s">
        <v>190</v>
      </c>
      <c r="C49" s="115">
        <v>0.5733292477454297</v>
      </c>
      <c r="D49" s="115">
        <v>0.57388615098481011</v>
      </c>
      <c r="E49" s="115">
        <v>0.57473962419964486</v>
      </c>
      <c r="F49" s="115">
        <v>0.57533403367000702</v>
      </c>
      <c r="G49" s="116">
        <f t="shared" si="4"/>
        <v>5733292.4774542972</v>
      </c>
      <c r="H49" s="116">
        <f t="shared" si="4"/>
        <v>5738861.5098481011</v>
      </c>
      <c r="I49" s="116">
        <f t="shared" si="4"/>
        <v>5747396.2419964485</v>
      </c>
      <c r="J49" s="116">
        <f t="shared" si="4"/>
        <v>5753340.3367000697</v>
      </c>
    </row>
    <row r="52" spans="2:10" x14ac:dyDescent="0.3">
      <c r="B52" s="108" t="s">
        <v>110</v>
      </c>
    </row>
    <row r="53" spans="2:10" x14ac:dyDescent="0.3">
      <c r="C53" s="108" t="s">
        <v>237</v>
      </c>
      <c r="D53" s="117">
        <f>F19</f>
        <v>0.39893355960909244</v>
      </c>
    </row>
    <row r="54" spans="2:10" x14ac:dyDescent="0.3">
      <c r="C54" s="108" t="s">
        <v>241</v>
      </c>
      <c r="D54" s="117">
        <f>F10</f>
        <v>0.21862583087294088</v>
      </c>
    </row>
    <row r="55" spans="2:10" x14ac:dyDescent="0.3">
      <c r="C55" s="108" t="s">
        <v>238</v>
      </c>
      <c r="D55" s="117">
        <f>F28</f>
        <v>0.38081282616832945</v>
      </c>
    </row>
    <row r="56" spans="2:10" x14ac:dyDescent="0.3">
      <c r="C56" s="108" t="s">
        <v>239</v>
      </c>
      <c r="D56" s="117">
        <f>F37</f>
        <v>0.249677197975189</v>
      </c>
    </row>
    <row r="57" spans="2:10" x14ac:dyDescent="0.3">
      <c r="C57" s="108" t="s">
        <v>240</v>
      </c>
      <c r="D57" s="117">
        <f>F48</f>
        <v>0.34367284512473545</v>
      </c>
    </row>
    <row r="58" spans="2:10" x14ac:dyDescent="0.3">
      <c r="C58" s="108" t="s">
        <v>242</v>
      </c>
      <c r="D58" s="119">
        <v>0</v>
      </c>
    </row>
    <row r="59" spans="2:10" x14ac:dyDescent="0.3">
      <c r="B59" s="108" t="s">
        <v>187</v>
      </c>
    </row>
    <row r="60" spans="2:10" x14ac:dyDescent="0.3">
      <c r="C60" s="108" t="s">
        <v>237</v>
      </c>
      <c r="D60" s="117">
        <f>F16</f>
        <v>0.32025387359845825</v>
      </c>
    </row>
    <row r="61" spans="2:10" x14ac:dyDescent="0.3">
      <c r="C61" s="108" t="s">
        <v>241</v>
      </c>
      <c r="D61" s="117">
        <f>F7</f>
        <v>0.14010951743512701</v>
      </c>
    </row>
    <row r="62" spans="2:10" x14ac:dyDescent="0.3">
      <c r="C62" s="108" t="s">
        <v>238</v>
      </c>
      <c r="D62" s="117">
        <f>F25</f>
        <v>0.19567638150262331</v>
      </c>
    </row>
    <row r="63" spans="2:10" x14ac:dyDescent="0.3">
      <c r="C63" s="108" t="s">
        <v>239</v>
      </c>
      <c r="D63" s="117">
        <f>F34</f>
        <v>0.17113394248052277</v>
      </c>
    </row>
    <row r="64" spans="2:10" x14ac:dyDescent="0.3">
      <c r="C64" s="108" t="s">
        <v>240</v>
      </c>
      <c r="D64" s="117">
        <f>F45</f>
        <v>6.0142308477968184E-2</v>
      </c>
    </row>
    <row r="65" spans="2:4" x14ac:dyDescent="0.3">
      <c r="C65" s="108" t="s">
        <v>242</v>
      </c>
      <c r="D65" s="119">
        <v>0</v>
      </c>
    </row>
    <row r="66" spans="2:4" x14ac:dyDescent="0.3">
      <c r="B66" s="108" t="s">
        <v>190</v>
      </c>
    </row>
    <row r="67" spans="2:4" x14ac:dyDescent="0.3">
      <c r="C67" s="108" t="s">
        <v>237</v>
      </c>
      <c r="D67" s="117">
        <f>F20</f>
        <v>0.20159470019429912</v>
      </c>
    </row>
    <row r="68" spans="2:4" x14ac:dyDescent="0.3">
      <c r="C68" s="108" t="s">
        <v>241</v>
      </c>
      <c r="D68" s="117">
        <f>F11</f>
        <v>0.60653442235503485</v>
      </c>
    </row>
    <row r="69" spans="2:4" x14ac:dyDescent="0.3">
      <c r="C69" s="108" t="s">
        <v>238</v>
      </c>
      <c r="D69" s="117">
        <f>F29</f>
        <v>0.36977692314658894</v>
      </c>
    </row>
    <row r="70" spans="2:4" x14ac:dyDescent="0.3">
      <c r="C70" s="108" t="s">
        <v>239</v>
      </c>
      <c r="D70" s="117">
        <f>F38</f>
        <v>0.53679725153478186</v>
      </c>
    </row>
    <row r="71" spans="2:4" x14ac:dyDescent="0.3">
      <c r="C71" s="108" t="s">
        <v>240</v>
      </c>
      <c r="D71" s="117">
        <f>F49</f>
        <v>0.57533403367000702</v>
      </c>
    </row>
    <row r="72" spans="2:4" x14ac:dyDescent="0.3">
      <c r="C72" s="108" t="s">
        <v>242</v>
      </c>
      <c r="D72" s="119">
        <v>0</v>
      </c>
    </row>
    <row r="73" spans="2:4" x14ac:dyDescent="0.3">
      <c r="B73" s="108" t="s">
        <v>193</v>
      </c>
    </row>
    <row r="74" spans="2:4" x14ac:dyDescent="0.3">
      <c r="C74" s="108" t="s">
        <v>237</v>
      </c>
      <c r="D74" s="117">
        <f>F18</f>
        <v>6.1509932499334521E-2</v>
      </c>
    </row>
    <row r="75" spans="2:4" x14ac:dyDescent="0.3">
      <c r="C75" s="108" t="s">
        <v>241</v>
      </c>
      <c r="D75" s="117">
        <f>F9</f>
        <v>2.6308595162625032E-2</v>
      </c>
    </row>
    <row r="76" spans="2:4" x14ac:dyDescent="0.3">
      <c r="C76" s="108" t="s">
        <v>238</v>
      </c>
      <c r="D76" s="117">
        <f>F27</f>
        <v>2.7579492310668557E-2</v>
      </c>
    </row>
    <row r="77" spans="2:4" x14ac:dyDescent="0.3">
      <c r="C77" s="108" t="s">
        <v>239</v>
      </c>
      <c r="D77" s="117">
        <f>F36</f>
        <v>3.2370747470535824E-2</v>
      </c>
    </row>
    <row r="78" spans="2:4" x14ac:dyDescent="0.3">
      <c r="C78" s="108" t="s">
        <v>240</v>
      </c>
      <c r="D78" s="117">
        <f>F47</f>
        <v>8.4770147379455603E-3</v>
      </c>
    </row>
    <row r="79" spans="2:4" x14ac:dyDescent="0.3">
      <c r="C79" s="108" t="s">
        <v>242</v>
      </c>
      <c r="D79" s="119">
        <v>0</v>
      </c>
    </row>
    <row r="80" spans="2:4" x14ac:dyDescent="0.3">
      <c r="B80" s="108" t="s">
        <v>195</v>
      </c>
    </row>
    <row r="81" spans="3:4" x14ac:dyDescent="0.3">
      <c r="C81" s="108" t="s">
        <v>237</v>
      </c>
      <c r="D81" s="117">
        <f>F17</f>
        <v>1.7707934098815773E-2</v>
      </c>
    </row>
    <row r="82" spans="3:4" x14ac:dyDescent="0.3">
      <c r="C82" s="108" t="s">
        <v>241</v>
      </c>
      <c r="D82" s="117">
        <f>F8</f>
        <v>8.4216341742722207E-3</v>
      </c>
    </row>
    <row r="83" spans="3:4" x14ac:dyDescent="0.3">
      <c r="C83" s="108" t="s">
        <v>238</v>
      </c>
      <c r="D83" s="117">
        <f>F26</f>
        <v>2.6154376871789738E-2</v>
      </c>
    </row>
    <row r="84" spans="3:4" x14ac:dyDescent="0.3">
      <c r="C84" s="108" t="s">
        <v>239</v>
      </c>
      <c r="D84" s="117">
        <f>F35</f>
        <v>1.0020860538970645E-2</v>
      </c>
    </row>
    <row r="85" spans="3:4" x14ac:dyDescent="0.3">
      <c r="C85" s="108" t="s">
        <v>240</v>
      </c>
      <c r="D85" s="117">
        <f>F46</f>
        <v>1.2373797989343783E-2</v>
      </c>
    </row>
    <row r="86" spans="3:4" x14ac:dyDescent="0.3">
      <c r="C86" s="108" t="s">
        <v>242</v>
      </c>
      <c r="D86" s="119">
        <v>0</v>
      </c>
    </row>
    <row r="87" spans="3:4" x14ac:dyDescent="0.3">
      <c r="D87" s="118"/>
    </row>
    <row r="88" spans="3:4" x14ac:dyDescent="0.3">
      <c r="D88" s="118"/>
    </row>
    <row r="89" spans="3:4" x14ac:dyDescent="0.3">
      <c r="D89" s="118"/>
    </row>
    <row r="90" spans="3:4" x14ac:dyDescent="0.3">
      <c r="D90" s="118"/>
    </row>
    <row r="91" spans="3:4" x14ac:dyDescent="0.3">
      <c r="D91" s="118"/>
    </row>
  </sheetData>
  <mergeCells count="20">
    <mergeCell ref="C43:F43"/>
    <mergeCell ref="G43:J43"/>
    <mergeCell ref="C31:F31"/>
    <mergeCell ref="G31:J31"/>
    <mergeCell ref="C32:F32"/>
    <mergeCell ref="G32:J32"/>
    <mergeCell ref="C42:F42"/>
    <mergeCell ref="G42:J42"/>
    <mergeCell ref="C14:F14"/>
    <mergeCell ref="G14:J14"/>
    <mergeCell ref="C22:F22"/>
    <mergeCell ref="G22:J22"/>
    <mergeCell ref="C23:F23"/>
    <mergeCell ref="G23:J23"/>
    <mergeCell ref="C4:F4"/>
    <mergeCell ref="G4:J4"/>
    <mergeCell ref="C5:F5"/>
    <mergeCell ref="G5:J5"/>
    <mergeCell ref="C13:F13"/>
    <mergeCell ref="G13:J1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A403B25C58BB408A4F3E3B67B846E8" ma:contentTypeVersion="4" ma:contentTypeDescription="Create a new document." ma:contentTypeScope="" ma:versionID="6e1fb483f7e858b91e4b13a94fab4e88">
  <xsd:schema xmlns:xsd="http://www.w3.org/2001/XMLSchema" xmlns:xs="http://www.w3.org/2001/XMLSchema" xmlns:p="http://schemas.microsoft.com/office/2006/metadata/properties" xmlns:ns2="43b8564f-1afa-4659-9bd0-6a29f69e9117" xmlns:ns3="1825aea6-f618-4973-9521-7ae8e759add9" targetNamespace="http://schemas.microsoft.com/office/2006/metadata/properties" ma:root="true" ma:fieldsID="f180dcd94851e8d5ea2e67642567a392" ns2:_="" ns3:_="">
    <xsd:import namespace="43b8564f-1afa-4659-9bd0-6a29f69e9117"/>
    <xsd:import namespace="1825aea6-f618-4973-9521-7ae8e759ad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b8564f-1afa-4659-9bd0-6a29f69e91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5aea6-f618-4973-9521-7ae8e759ad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B48030-A94E-4AFD-AE58-21B76E216F49}">
  <ds:schemaRefs>
    <ds:schemaRef ds:uri="http://schemas.microsoft.com/office/2006/documentManagement/types"/>
    <ds:schemaRef ds:uri="http://schemas.microsoft.com/office/infopath/2007/PartnerControls"/>
    <ds:schemaRef ds:uri="43b8564f-1afa-4659-9bd0-6a29f69e9117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B162C38-AB70-4301-ACA2-3E66D8D00B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b8564f-1afa-4659-9bd0-6a29f69e9117"/>
    <ds:schemaRef ds:uri="1825aea6-f618-4973-9521-7ae8e759ad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B95ACE-1B3E-4AA1-BB6E-83B3B91DB5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Process Details</vt:lpstr>
      <vt:lpstr>Business Templates &gt;&gt;&gt;</vt:lpstr>
      <vt:lpstr>Summary Catalog</vt:lpstr>
      <vt:lpstr>Investments &gt;&gt;&gt;</vt:lpstr>
      <vt:lpstr>Investment 1</vt:lpstr>
      <vt:lpstr>Input Calcs (Do Not Update) &gt;&gt;&gt;</vt:lpstr>
      <vt:lpstr>WACC</vt:lpstr>
      <vt:lpstr>2022 Driver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Lee, Jonathan</dc:creator>
  <cp:keywords/>
  <dc:description/>
  <cp:lastModifiedBy>Hickey, Brandon</cp:lastModifiedBy>
  <cp:revision/>
  <dcterms:created xsi:type="dcterms:W3CDTF">2021-05-26T17:38:25Z</dcterms:created>
  <dcterms:modified xsi:type="dcterms:W3CDTF">2022-09-01T16:28:32Z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0x01010016A403B25C58BB408A4F3E3B67B846E8</vt:lpwstr>
  </property>
</Properties>
</file>